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B2B21CF0-4C49-4DEC-9E36-9F00799F1044}" xr6:coauthVersionLast="47" xr6:coauthVersionMax="47" xr10:uidLastSave="{00000000-0000-0000-0000-000000000000}"/>
  <bookViews>
    <workbookView xWindow="-105" yWindow="0" windowWidth="14610" windowHeight="15585" activeTab="5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  <sheet name="3-чорак 2025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8" l="1"/>
  <c r="H64" i="18"/>
  <c r="H109" i="18" l="1"/>
  <c r="H110" i="18" s="1"/>
  <c r="I40" i="18" l="1"/>
  <c r="H40" i="18"/>
  <c r="G148" i="18" l="1"/>
  <c r="G147" i="18"/>
  <c r="G145" i="18"/>
  <c r="H142" i="18"/>
  <c r="G142" i="18" s="1"/>
  <c r="G141" i="18"/>
  <c r="G140" i="18"/>
  <c r="G139" i="18"/>
  <c r="G138" i="18"/>
  <c r="G137" i="18"/>
  <c r="G136" i="18"/>
  <c r="G135" i="18"/>
  <c r="I132" i="18"/>
  <c r="H132" i="18"/>
  <c r="G132" i="18" s="1"/>
  <c r="G131" i="18"/>
  <c r="G130" i="18"/>
  <c r="G129" i="18"/>
  <c r="G128" i="18"/>
  <c r="G127" i="18"/>
  <c r="I125" i="18"/>
  <c r="G125" i="18" s="1"/>
  <c r="H125" i="18"/>
  <c r="G124" i="18"/>
  <c r="G123" i="18"/>
  <c r="G122" i="18"/>
  <c r="G121" i="18"/>
  <c r="G120" i="18"/>
  <c r="G119" i="18"/>
  <c r="G118" i="18"/>
  <c r="G115" i="18"/>
  <c r="G114" i="18"/>
  <c r="G113" i="18"/>
  <c r="G112" i="18"/>
  <c r="I109" i="18"/>
  <c r="I110" i="18" s="1"/>
  <c r="G108" i="18"/>
  <c r="G107" i="18"/>
  <c r="G106" i="18"/>
  <c r="I105" i="18"/>
  <c r="H105" i="18"/>
  <c r="G105" i="18" s="1"/>
  <c r="G104" i="18"/>
  <c r="G103" i="18"/>
  <c r="G102" i="18"/>
  <c r="G101" i="18"/>
  <c r="I99" i="18"/>
  <c r="H99" i="18"/>
  <c r="G98" i="18"/>
  <c r="G97" i="18"/>
  <c r="G96" i="18"/>
  <c r="G95" i="18"/>
  <c r="G94" i="18"/>
  <c r="G93" i="18"/>
  <c r="G92" i="18"/>
  <c r="G91" i="18"/>
  <c r="G90" i="18"/>
  <c r="G89" i="18"/>
  <c r="I85" i="18"/>
  <c r="H85" i="18"/>
  <c r="G84" i="18"/>
  <c r="G83" i="18"/>
  <c r="G82" i="18"/>
  <c r="G81" i="18"/>
  <c r="G80" i="18"/>
  <c r="G79" i="18"/>
  <c r="G77" i="18"/>
  <c r="G76" i="18"/>
  <c r="G75" i="18"/>
  <c r="G72" i="18"/>
  <c r="G71" i="18"/>
  <c r="G70" i="18"/>
  <c r="G69" i="18"/>
  <c r="G68" i="18"/>
  <c r="G67" i="18"/>
  <c r="G66" i="18"/>
  <c r="G65" i="18"/>
  <c r="G64" i="18"/>
  <c r="G63" i="18"/>
  <c r="G62" i="18"/>
  <c r="G59" i="18"/>
  <c r="G58" i="18"/>
  <c r="I57" i="18"/>
  <c r="H57" i="18"/>
  <c r="G57" i="18" s="1"/>
  <c r="F56" i="18"/>
  <c r="F55" i="18"/>
  <c r="F54" i="18"/>
  <c r="G51" i="18"/>
  <c r="G50" i="18"/>
  <c r="G49" i="18"/>
  <c r="G48" i="18"/>
  <c r="I45" i="18"/>
  <c r="H45" i="18"/>
  <c r="G45" i="18" s="1"/>
  <c r="F44" i="18"/>
  <c r="F43" i="18"/>
  <c r="G41" i="18"/>
  <c r="G40" i="18"/>
  <c r="F39" i="18"/>
  <c r="F38" i="18"/>
  <c r="F37" i="18"/>
  <c r="I36" i="18"/>
  <c r="H36" i="18"/>
  <c r="G36" i="18" s="1"/>
  <c r="F35" i="18"/>
  <c r="F34" i="18"/>
  <c r="F33" i="18"/>
  <c r="F32" i="18"/>
  <c r="G30" i="18"/>
  <c r="G29" i="18"/>
  <c r="G28" i="18"/>
  <c r="I64" i="17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G109" i="18" l="1"/>
  <c r="G99" i="18"/>
  <c r="G85" i="18"/>
  <c r="I111" i="18"/>
  <c r="I116" i="18" s="1"/>
  <c r="I133" i="18" s="1"/>
  <c r="I144" i="18" s="1"/>
  <c r="I146" i="18" s="1"/>
  <c r="I149" i="18" s="1"/>
  <c r="H110" i="17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10" i="18" l="1"/>
  <c r="H111" i="18"/>
  <c r="G111" i="17"/>
  <c r="G116" i="17" s="1"/>
  <c r="H144" i="17"/>
  <c r="G133" i="17"/>
  <c r="I36" i="15"/>
  <c r="H116" i="18" l="1"/>
  <c r="H133" i="18" s="1"/>
  <c r="G111" i="18"/>
  <c r="G116" i="18" s="1"/>
  <c r="G144" i="17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4" i="18" l="1"/>
  <c r="G133" i="18"/>
  <c r="H149" i="17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H146" i="18" l="1"/>
  <c r="G144" i="18"/>
  <c r="G133" i="15"/>
  <c r="H144" i="15"/>
  <c r="H85" i="14"/>
  <c r="I64" i="14"/>
  <c r="H64" i="14"/>
  <c r="G146" i="18" l="1"/>
  <c r="H149" i="18"/>
  <c r="G149" i="18" s="1"/>
  <c r="H146" i="15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<sst xmlns="http://schemas.openxmlformats.org/spreadsheetml/2006/main" count="1002" uniqueCount="340">
  <si>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</si>
  <si>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</si>
  <si>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</si>
  <si>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</si>
  <si>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</si>
  <si>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</si>
  <si>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</si>
  <si>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</si>
  <si>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</si>
  <si>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</si>
  <si>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</si>
  <si>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</si>
  <si>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</si>
  <si>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</si>
  <si>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</si>
  <si>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</si>
  <si>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</si>
  <si>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</si>
  <si>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</si>
  <si>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</si>
  <si>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</si>
  <si>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</si>
  <si>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</si>
  <si>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</si>
  <si>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</si>
  <si>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</si>
  <si>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</si>
  <si>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</si>
  <si>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</si>
  <si>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</si>
  <si>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</si>
  <si>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</si>
  <si>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</si>
  <si>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</si>
  <si>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</si>
  <si>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</si>
  <si>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</si>
  <si>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</si>
  <si>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</si>
  <si>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</si>
  <si>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</si>
  <si>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</si>
  <si>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</si>
  <si>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</si>
  <si>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</si>
  <si>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</si>
  <si>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</si>
  <si>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</si>
  <si>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</si>
  <si>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</si>
  <si>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</si>
  <si>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</si>
  <si>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</si>
  <si>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</si>
  <si>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</si>
  <si>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</si>
  <si>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</si>
  <si>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</si>
  <si>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</si>
  <si>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</si>
  <si>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</si>
  <si>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</si>
  <si>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</si>
  <si>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</si>
  <si>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</si>
  <si>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</si>
  <si>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</si>
  <si>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</si>
  <si>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</si>
  <si>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</si>
  <si>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</si>
  <si>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</si>
  <si>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</si>
  <si>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</si>
  <si>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</si>
  <si>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</si>
  <si>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</si>
  <si>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</si>
  <si>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</si>
  <si>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</si>
  <si>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</si>
  <si>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</si>
  <si>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</si>
  <si>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</si>
  <si>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</si>
  <si>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</si>
  <si>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</si>
  <si>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</si>
  <si>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</si>
  <si>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</si>
  <si>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</si>
  <si>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</si>
  <si>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</si>
  <si>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</si>
  <si>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</si>
  <si>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</si>
  <si>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</si>
  <si>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</si>
  <si>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</si>
  <si>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</si>
  <si>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</si>
  <si>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</si>
  <si>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</si>
  <si>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</si>
  <si>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</si>
  <si>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</si>
  <si>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</si>
  <si>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</si>
  <si>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</si>
  <si>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</si>
  <si>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</si>
  <si>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</si>
  <si>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</si>
  <si>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</si>
  <si>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</si>
  <si>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</si>
  <si>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</si>
  <si>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</si>
  <si>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</si>
  <si>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</si>
  <si>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</si>
  <si>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</si>
  <si>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</si>
  <si>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</si>
  <si>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</si>
  <si>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</si>
  <si>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</si>
  <si>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</si>
  <si>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</si>
  <si>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</si>
  <si>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</si>
  <si>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</si>
  <si>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</si>
  <si>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</si>
  <si>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</si>
  <si>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</si>
  <si>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</si>
  <si>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</si>
  <si>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</si>
  <si>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</si>
  <si>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</si>
  <si>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</si>
  <si>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</si>
  <si>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</si>
  <si>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</si>
  <si>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</si>
  <si>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</si>
  <si>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</si>
  <si>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</si>
  <si>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</si>
  <si>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</si>
  <si>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</si>
  <si>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</si>
  <si>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</si>
  <si>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</si>
  <si>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</si>
  <si>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</si>
  <si>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</si>
  <si>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</si>
  <si>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</si>
  <si>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</si>
  <si>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</si>
  <si>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</si>
  <si>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</si>
  <si>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</si>
  <si>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</si>
  <si>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</si>
  <si>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</si>
  <si>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</si>
  <si>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</si>
  <si>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</si>
  <si>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</si>
  <si>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</si>
  <si>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</si>
  <si>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</si>
  <si>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</si>
  <si>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</si>
  <si>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</si>
  <si>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</si>
  <si>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</si>
  <si>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</si>
  <si>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</si>
  <si>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</si>
  <si>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</si>
  <si>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</si>
  <si>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</si>
  <si>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</si>
  <si>
    <t xml:space="preserve">                ФИНАНСОВЫЕ ОТЧЁТЫ АКБ "УЗПРОМСТРОЙБАНК" ЗА 2-КВАРТАЛ 2025 ГОДА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</si>
  <si>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</si>
  <si>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</si>
  <si>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</si>
  <si>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</si>
  <si>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</si>
  <si>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</si>
  <si>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</si>
  <si>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</si>
  <si>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</si>
  <si>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</si>
  <si>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</si>
  <si>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</si>
  <si>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</si>
  <si>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</si>
  <si>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</si>
  <si>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</si>
  <si>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</si>
  <si>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</si>
  <si>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</si>
  <si>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</si>
  <si>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</si>
  <si>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</si>
  <si>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</si>
  <si>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</si>
  <si>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</si>
  <si>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</si>
  <si>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</si>
  <si>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БУХГАЛТЕРСКИЙ БАЛАНС ДЛЯ БАНКОВ (на 30.09.2025 г.)</t>
  </si>
  <si>
    <t>В тыс. сум</t>
  </si>
  <si>
    <t>АКТИВЫ</t>
  </si>
  <si>
    <t>Всего:</t>
  </si>
  <si>
    <t>В национальной валюте</t>
  </si>
  <si>
    <t>В иностранной валюте (в эквиваленте сумов)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</si>
  <si>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</si>
  <si>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</si>
  <si>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</si>
  <si>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</si>
  <si>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</si>
  <si>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</si>
  <si>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</si>
  <si>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 xml:space="preserve">     д. Торговые счета, без документов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</si>
  <si>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</si>
  <si>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</si>
  <si>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</si>
  <si>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</si>
  <si>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</si>
  <si>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</si>
  <si>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</si>
  <si>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</si>
  <si>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</si>
  <si>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</si>
  <si>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</si>
  <si>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</si>
  <si>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</si>
  <si>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</si>
  <si>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</si>
  <si>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</si>
  <si>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</si>
  <si>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</si>
  <si>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</si>
  <si>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</si>
  <si>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</si>
  <si>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</si>
  <si>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</si>
  <si>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</si>
  <si>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</si>
  <si>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</si>
  <si>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</si>
  <si>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</si>
  <si>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</si>
  <si>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</si>
  <si>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</si>
  <si>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</si>
  <si>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</si>
  <si>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</si>
  <si>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</si>
  <si>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</si>
  <si>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</si>
  <si>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</si>
  <si>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</si>
  <si>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</si>
  <si>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</si>
  <si>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</si>
  <si>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</si>
  <si>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</si>
  <si>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</si>
  <si>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</si>
  <si>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</si>
  <si>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</si>
  <si>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</si>
  <si>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ОТЧЁТ О ФИНАНСОВЫХ РЕЗУЛЬТАТАХ ДЛЯ БАНКОВ (на 30.09.2025 г.)</t>
  </si>
  <si>
    <t>1. ПРОЦЕНТНЫЕ ДОХОДЫ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</si>
  <si>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</si>
  <si>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</si>
  <si>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</si>
  <si>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</si>
  <si>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</si>
  <si>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</si>
  <si>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</si>
  <si>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</si>
  <si>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</si>
  <si>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</si>
  <si>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</si>
  <si>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 xml:space="preserve">     а. Процентные расходы по депозитам до востребования</t>
  </si>
  <si>
    <t xml:space="preserve">     б. Процентные расходы по срочным депозитам</t>
  </si>
  <si>
    <t xml:space="preserve">     в. Процентные расходы по счетам в Центральном банке Республики Узбекистан</t>
  </si>
  <si>
    <t xml:space="preserve">     г. Процентные расходы по счетам других банков</t>
  </si>
  <si>
    <t xml:space="preserve">     д. Всего процентных расходов по депозитам</t>
  </si>
  <si>
    <t xml:space="preserve">     е. Процентные расходы по кредитным обязательствам</t>
  </si>
  <si>
    <t xml:space="preserve">     ж. Процентные расходы по операциям купли-продажи ценных бумаг с обязательством обратного выкупа</t>
  </si>
  <si>
    <t xml:space="preserve">     з. Прочие процентные расходы</t>
  </si>
  <si>
    <t xml:space="preserve">     и. Всего процентных расходов по займам и другим заёмным обязательствам</t>
  </si>
  <si>
    <t xml:space="preserve">     к. Всего процентных расходов</t>
  </si>
  <si>
    <t>3. ЧИСТЫЙ ПРОЦЕНТНЫЙ ДОХОД ДО ОЦЕНКИ ВОЗМОЖНЫХ ПОТЕРЬ ПО КРЕДИТАМ И ЛИЗИНГУ</t>
  </si>
  <si>
    <t>а. Минус: Оценка возможных убытков по кредитам и лизингу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</si>
  <si>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</si>
  <si>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</si>
  <si>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г. Минус: Оценка возможных убытков по другим активам</t>
  </si>
  <si>
    <t xml:space="preserve">   д. Чистый доход после оценки возможных убытков по активам</t>
  </si>
  <si>
    <t>4. БЕСПРОЦЕНТНЫЕ ДОХОДЫ</t>
  </si>
  <si>
    <t xml:space="preserve">    а. Доходы от оказанных услуг и посредничества</t>
  </si>
  <si>
    <t xml:space="preserve">    б. Прибыль от операций с иностранной валютой</t>
  </si>
  <si>
    <t xml:space="preserve">    в. Прибыль от торговых операций</t>
  </si>
  <si>
    <t xml:space="preserve">     г. Доходы и дивиденды от инвестиций</t>
  </si>
  <si>
    <t xml:space="preserve">    д. Возврат резервов, созданных против возможных убытков по активам</t>
  </si>
  <si>
    <t xml:space="preserve">     е. Доходы, связанные с возвратом списанных кредитов</t>
  </si>
  <si>
    <t xml:space="preserve">    ж. Прочие непроцентные доходы</t>
  </si>
  <si>
    <t xml:space="preserve">    з. Общая сумма непроцентных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</si>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</sst>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0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158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159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61"/>
      <c r="C37" s="61"/>
      <c r="D37" s="60" t="s">
        <v>135</v>
      </c>
      <c r="E37" s="60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137</v>
      </c>
      <c r="E43" s="60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70">
        <v>6</v>
      </c>
      <c r="C86" s="70"/>
      <c r="D86" s="62" t="s">
        <v>160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81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70"/>
      <c r="C102" s="70"/>
      <c r="D102" s="60" t="s">
        <v>88</v>
      </c>
      <c r="E102" s="60"/>
      <c r="F102" s="60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70"/>
      <c r="C103" s="70"/>
      <c r="D103" s="60" t="s">
        <v>89</v>
      </c>
      <c r="E103" s="60"/>
      <c r="F103" s="60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70"/>
      <c r="C104" s="70"/>
      <c r="D104" s="60" t="s">
        <v>90</v>
      </c>
      <c r="E104" s="60"/>
      <c r="F104" s="60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70"/>
      <c r="C105" s="70"/>
      <c r="D105" s="60" t="s">
        <v>91</v>
      </c>
      <c r="E105" s="60"/>
      <c r="F105" s="60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70"/>
      <c r="C106" s="70"/>
      <c r="D106" s="67" t="s">
        <v>92</v>
      </c>
      <c r="E106" s="67"/>
      <c r="F106" s="67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70"/>
      <c r="C107" s="70"/>
      <c r="D107" s="60" t="s">
        <v>93</v>
      </c>
      <c r="E107" s="60"/>
      <c r="F107" s="60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70"/>
      <c r="C108" s="70"/>
      <c r="D108" s="60" t="s">
        <v>94</v>
      </c>
      <c r="E108" s="60"/>
      <c r="F108" s="60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70"/>
      <c r="C109" s="70"/>
      <c r="D109" s="60" t="s">
        <v>95</v>
      </c>
      <c r="E109" s="60"/>
      <c r="F109" s="60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70"/>
      <c r="C110" s="70"/>
      <c r="D110" s="67" t="s">
        <v>128</v>
      </c>
      <c r="E110" s="67"/>
      <c r="F110" s="67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70"/>
      <c r="C111" s="70"/>
      <c r="D111" s="67" t="s">
        <v>96</v>
      </c>
      <c r="E111" s="67"/>
      <c r="F111" s="67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70"/>
      <c r="C112" s="70"/>
      <c r="D112" s="67" t="s">
        <v>144</v>
      </c>
      <c r="E112" s="67"/>
      <c r="F112" s="67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70"/>
      <c r="C113" s="70"/>
      <c r="D113" s="66" t="s">
        <v>145</v>
      </c>
      <c r="E113" s="66"/>
      <c r="F113" s="66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70"/>
      <c r="C114" s="70"/>
      <c r="D114" s="66" t="s">
        <v>146</v>
      </c>
      <c r="E114" s="66"/>
      <c r="F114" s="6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70"/>
      <c r="C115" s="70"/>
      <c r="D115" s="68" t="s">
        <v>147</v>
      </c>
      <c r="E115" s="68"/>
      <c r="F115" s="68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70"/>
      <c r="C116" s="70"/>
      <c r="D116" s="66" t="s">
        <v>148</v>
      </c>
      <c r="E116" s="66"/>
      <c r="F116" s="66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70"/>
      <c r="C125" s="70"/>
      <c r="D125" s="60" t="s">
        <v>157</v>
      </c>
      <c r="E125" s="60"/>
      <c r="F125" s="60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70"/>
      <c r="C132" s="70"/>
      <c r="D132" s="60" t="s">
        <v>108</v>
      </c>
      <c r="E132" s="60"/>
      <c r="F132" s="60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161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162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61"/>
      <c r="C37" s="61"/>
      <c r="D37" s="60" t="s">
        <v>135</v>
      </c>
      <c r="E37" s="60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137</v>
      </c>
      <c r="E43" s="60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70">
        <v>6</v>
      </c>
      <c r="C86" s="70"/>
      <c r="D86" s="62" t="s">
        <v>163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81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70"/>
      <c r="C102" s="70"/>
      <c r="D102" s="60" t="s">
        <v>88</v>
      </c>
      <c r="E102" s="60"/>
      <c r="F102" s="60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70"/>
      <c r="C103" s="70"/>
      <c r="D103" s="60" t="s">
        <v>89</v>
      </c>
      <c r="E103" s="60"/>
      <c r="F103" s="60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70"/>
      <c r="C104" s="70"/>
      <c r="D104" s="60" t="s">
        <v>90</v>
      </c>
      <c r="E104" s="60"/>
      <c r="F104" s="60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70"/>
      <c r="C105" s="70"/>
      <c r="D105" s="60" t="s">
        <v>91</v>
      </c>
      <c r="E105" s="60"/>
      <c r="F105" s="60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70"/>
      <c r="C106" s="70"/>
      <c r="D106" s="67" t="s">
        <v>92</v>
      </c>
      <c r="E106" s="67"/>
      <c r="F106" s="67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70"/>
      <c r="C107" s="70"/>
      <c r="D107" s="60" t="s">
        <v>93</v>
      </c>
      <c r="E107" s="60"/>
      <c r="F107" s="60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70"/>
      <c r="C108" s="70"/>
      <c r="D108" s="60" t="s">
        <v>94</v>
      </c>
      <c r="E108" s="60"/>
      <c r="F108" s="60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70"/>
      <c r="C109" s="70"/>
      <c r="D109" s="60" t="s">
        <v>95</v>
      </c>
      <c r="E109" s="60"/>
      <c r="F109" s="60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70"/>
      <c r="C110" s="70"/>
      <c r="D110" s="67" t="s">
        <v>128</v>
      </c>
      <c r="E110" s="67"/>
      <c r="F110" s="67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70"/>
      <c r="C111" s="70"/>
      <c r="D111" s="67" t="s">
        <v>96</v>
      </c>
      <c r="E111" s="67"/>
      <c r="F111" s="67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70"/>
      <c r="C112" s="70"/>
      <c r="D112" s="67" t="s">
        <v>144</v>
      </c>
      <c r="E112" s="67"/>
      <c r="F112" s="67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70"/>
      <c r="C113" s="70"/>
      <c r="D113" s="66" t="s">
        <v>145</v>
      </c>
      <c r="E113" s="66"/>
      <c r="F113" s="66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70"/>
      <c r="C114" s="70"/>
      <c r="D114" s="66" t="s">
        <v>146</v>
      </c>
      <c r="E114" s="66"/>
      <c r="F114" s="6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70"/>
      <c r="C115" s="70"/>
      <c r="D115" s="68" t="s">
        <v>147</v>
      </c>
      <c r="E115" s="68"/>
      <c r="F115" s="68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70"/>
      <c r="C116" s="70"/>
      <c r="D116" s="66" t="s">
        <v>148</v>
      </c>
      <c r="E116" s="66"/>
      <c r="F116" s="66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70"/>
      <c r="C125" s="70"/>
      <c r="D125" s="60" t="s">
        <v>157</v>
      </c>
      <c r="E125" s="60"/>
      <c r="F125" s="60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70"/>
      <c r="C132" s="70"/>
      <c r="D132" s="60" t="s">
        <v>108</v>
      </c>
      <c r="E132" s="60"/>
      <c r="F132" s="60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164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165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61"/>
      <c r="C37" s="61"/>
      <c r="D37" s="60" t="s">
        <v>135</v>
      </c>
      <c r="E37" s="60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70">
        <v>6</v>
      </c>
      <c r="C86" s="70"/>
      <c r="D86" s="62" t="s">
        <v>167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180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181</v>
      </c>
      <c r="E25" s="62"/>
      <c r="F25" s="62"/>
      <c r="G25" s="62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61"/>
      <c r="C37" s="61"/>
      <c r="D37" s="60" t="s">
        <v>135</v>
      </c>
      <c r="E37" s="60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61"/>
      <c r="C41" s="61"/>
      <c r="D41" s="60" t="s">
        <v>182</v>
      </c>
      <c r="E41" s="60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70">
        <v>6</v>
      </c>
      <c r="C86" s="70"/>
      <c r="D86" s="62" t="s">
        <v>183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0</v>
      </c>
      <c r="H114" s="21">
        <v>0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184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185</v>
      </c>
      <c r="E25" s="62"/>
      <c r="F25" s="62"/>
      <c r="G25" s="62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1658801288</v>
      </c>
      <c r="H28" s="21">
        <v>528146771</v>
      </c>
      <c r="I28" s="21">
        <v>1130654517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7633001661</v>
      </c>
      <c r="H30" s="21">
        <v>799006688</v>
      </c>
      <c r="I30" s="21">
        <v>6833994973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x14ac:dyDescent="0.25">
      <c r="B37" s="61"/>
      <c r="C37" s="61"/>
      <c r="D37" s="60" t="s">
        <v>135</v>
      </c>
      <c r="E37" s="60"/>
      <c r="F37" s="20">
        <f>H37+I37</f>
        <v>1316786157</v>
      </c>
      <c r="G37" s="22"/>
      <c r="H37" s="21">
        <v>1313540676</v>
      </c>
      <c r="I37" s="21">
        <v>3245481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x14ac:dyDescent="0.25">
      <c r="B41" s="61"/>
      <c r="C41" s="61"/>
      <c r="D41" s="60" t="s">
        <v>182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143433346</v>
      </c>
      <c r="H49" s="21">
        <v>0</v>
      </c>
      <c r="I49" s="21">
        <v>143433346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5787189</v>
      </c>
      <c r="G55" s="22"/>
      <c r="H55" s="21">
        <v>5787189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1295192695</v>
      </c>
      <c r="H58" s="21">
        <v>1184352574</v>
      </c>
      <c r="I58" s="21">
        <v>110840121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9061167496</v>
      </c>
      <c r="H62" s="21">
        <v>5284355240</v>
      </c>
      <c r="I62" s="21">
        <v>3776812256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1276928804</v>
      </c>
      <c r="H70" s="21">
        <v>438052772</v>
      </c>
      <c r="I70" s="21">
        <v>838876032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857460281</v>
      </c>
      <c r="H71" s="21">
        <v>426049580</v>
      </c>
      <c r="I71" s="21">
        <v>431410701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10791041</v>
      </c>
      <c r="H82" s="21">
        <v>10791041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4386240088</v>
      </c>
      <c r="H83" s="21">
        <v>4386240088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x14ac:dyDescent="0.25">
      <c r="B86" s="70">
        <v>6</v>
      </c>
      <c r="C86" s="70"/>
      <c r="D86" s="62" t="s">
        <v>186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4488356</v>
      </c>
      <c r="H89" s="21">
        <v>4488356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226834803</v>
      </c>
      <c r="H90" s="21">
        <v>19572871</v>
      </c>
      <c r="I90" s="21">
        <v>207261932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1196088</v>
      </c>
      <c r="H92" s="21">
        <v>1196088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453291753</v>
      </c>
      <c r="H93" s="21">
        <v>409375152</v>
      </c>
      <c r="I93" s="21">
        <v>43916601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4505249296</v>
      </c>
      <c r="H96" s="21">
        <v>2675105252</v>
      </c>
      <c r="I96" s="21">
        <v>1830144044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9439454</v>
      </c>
      <c r="H97" s="21">
        <v>9439454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14516615</v>
      </c>
      <c r="H98" s="21">
        <v>14516615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1222787018</v>
      </c>
      <c r="H106" s="21">
        <v>221543314</v>
      </c>
      <c r="I106" s="21">
        <v>1001243704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47717785</v>
      </c>
      <c r="H107" s="21">
        <v>47717785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0</v>
      </c>
      <c r="H114" s="21">
        <v>0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489047003</v>
      </c>
      <c r="H115" s="21">
        <v>246827163</v>
      </c>
      <c r="I115" s="21">
        <v>242219840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3834031</v>
      </c>
      <c r="H129" s="21">
        <v>223605</v>
      </c>
      <c r="I129" s="21">
        <v>3610426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70420960</v>
      </c>
      <c r="H136" s="21">
        <v>70420960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13216261</v>
      </c>
      <c r="H137" s="21">
        <v>13216261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28507874</v>
      </c>
      <c r="H138" s="21">
        <v>28507874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82525460</v>
      </c>
      <c r="H139" s="21">
        <v>82525460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69770774</v>
      </c>
      <c r="H140" s="21">
        <v>69770774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148977029</v>
      </c>
      <c r="H141" s="21">
        <v>148977029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9AAD-B043-4E02-81B0-E8B0AD08DC9D}">
  <dimension ref="A1:I158"/>
  <sheetViews>
    <sheetView tabSelected="1" topLeftCell="A112" zoomScale="85" zoomScaleNormal="85" workbookViewId="0">
      <selection activeCell="D149" sqref="D149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187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188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189</v>
      </c>
      <c r="E4" s="74" t="s">
        <v>190</v>
      </c>
      <c r="F4" s="75"/>
      <c r="G4" s="76"/>
    </row>
    <row r="5" spans="1:7" ht="15.75" thickBot="1" x14ac:dyDescent="0.3">
      <c r="B5" s="31"/>
      <c r="C5" s="32"/>
      <c r="D5" s="1" t="s">
        <v>191</v>
      </c>
      <c r="E5" s="74" t="s">
        <v>192</v>
      </c>
      <c r="F5" s="75"/>
      <c r="G5" s="76"/>
    </row>
    <row r="6" spans="1:7" ht="15.75" thickBot="1" x14ac:dyDescent="0.3">
      <c r="B6" s="33"/>
      <c r="C6" s="34"/>
      <c r="D6" s="1" t="s">
        <v>193</v>
      </c>
      <c r="E6" s="74" t="s">
        <v>5</v>
      </c>
      <c r="F6" s="75"/>
      <c r="G6" s="76"/>
    </row>
    <row r="7" spans="1:7" ht="15.75" thickBot="1" x14ac:dyDescent="0.3">
      <c r="B7" s="29">
        <v>2</v>
      </c>
      <c r="C7" s="30"/>
      <c r="D7" s="35" t="s">
        <v>194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195</v>
      </c>
      <c r="E8" s="38" t="s">
        <v>196</v>
      </c>
      <c r="F8" s="39"/>
      <c r="G8" s="40"/>
    </row>
    <row r="9" spans="1:7" ht="15" customHeight="1" thickBot="1" x14ac:dyDescent="0.3">
      <c r="B9" s="31"/>
      <c r="C9" s="32"/>
      <c r="D9" s="2" t="s">
        <v>197</v>
      </c>
      <c r="E9" s="38" t="s">
        <v>196</v>
      </c>
      <c r="F9" s="39"/>
      <c r="G9" s="40"/>
    </row>
    <row r="10" spans="1:7" ht="15.75" thickBot="1" x14ac:dyDescent="0.3">
      <c r="B10" s="31"/>
      <c r="C10" s="32"/>
      <c r="D10" s="3" t="s">
        <v>198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199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200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201</v>
      </c>
      <c r="E13" s="41" t="s">
        <v>202</v>
      </c>
      <c r="F13" s="42"/>
      <c r="G13" s="43"/>
    </row>
    <row r="14" spans="1:7" ht="15.75" thickBot="1" x14ac:dyDescent="0.3">
      <c r="B14" s="31"/>
      <c r="C14" s="32"/>
      <c r="D14" s="1" t="s">
        <v>203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204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205</v>
      </c>
      <c r="E16" s="36"/>
      <c r="F16" s="36"/>
      <c r="G16" s="37"/>
    </row>
    <row r="17" spans="2:9" ht="15" customHeight="1" x14ac:dyDescent="0.25">
      <c r="B17" s="31"/>
      <c r="C17" s="32"/>
      <c r="D17" s="55" t="s">
        <v>206</v>
      </c>
      <c r="E17" s="38" t="s">
        <v>207</v>
      </c>
      <c r="F17" s="39"/>
      <c r="G17" s="40"/>
    </row>
    <row r="18" spans="2:9" ht="15.75" thickBot="1" x14ac:dyDescent="0.3">
      <c r="B18" s="31"/>
      <c r="C18" s="32"/>
      <c r="D18" s="56"/>
      <c r="E18" s="57" t="s">
        <v>208</v>
      </c>
      <c r="F18" s="58"/>
      <c r="G18" s="59"/>
    </row>
    <row r="19" spans="2:9" ht="26.25" thickBot="1" x14ac:dyDescent="0.3">
      <c r="B19" s="31"/>
      <c r="C19" s="32"/>
      <c r="D19" s="1" t="s">
        <v>209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210</v>
      </c>
      <c r="E20" s="47"/>
      <c r="F20" s="47"/>
      <c r="G20" s="48"/>
    </row>
    <row r="21" spans="2:9" ht="26.25" thickBot="1" x14ac:dyDescent="0.3">
      <c r="B21" s="31"/>
      <c r="C21" s="32"/>
      <c r="D21" s="4" t="s">
        <v>211</v>
      </c>
      <c r="E21" s="41">
        <v>144</v>
      </c>
      <c r="F21" s="42"/>
      <c r="G21" s="43"/>
    </row>
    <row r="22" spans="2:9" ht="26.25" thickBot="1" x14ac:dyDescent="0.3">
      <c r="B22" s="31"/>
      <c r="C22" s="32"/>
      <c r="D22" s="4" t="s">
        <v>212</v>
      </c>
      <c r="E22" s="41">
        <v>1150</v>
      </c>
      <c r="F22" s="42"/>
      <c r="G22" s="43"/>
    </row>
    <row r="23" spans="2:9" ht="26.25" thickBot="1" x14ac:dyDescent="0.3">
      <c r="B23" s="31"/>
      <c r="C23" s="32"/>
      <c r="D23" s="4" t="s">
        <v>213</v>
      </c>
      <c r="E23" s="41">
        <v>96120</v>
      </c>
      <c r="F23" s="42"/>
      <c r="G23" s="43"/>
    </row>
    <row r="24" spans="2:9" ht="15.75" thickBot="1" x14ac:dyDescent="0.3">
      <c r="B24" s="31"/>
      <c r="C24" s="32"/>
      <c r="D24" s="4" t="s">
        <v>214</v>
      </c>
      <c r="E24" s="38">
        <v>1726266</v>
      </c>
      <c r="F24" s="39"/>
      <c r="G24" s="40"/>
    </row>
    <row r="25" spans="2:9" ht="15.75" customHeight="1" thickBot="1" x14ac:dyDescent="0.3">
      <c r="B25" s="61">
        <v>5</v>
      </c>
      <c r="C25" s="61"/>
      <c r="D25" s="77" t="s">
        <v>215</v>
      </c>
      <c r="E25" s="78"/>
      <c r="F25" s="78"/>
      <c r="G25" s="79"/>
    </row>
    <row r="26" spans="2:9" ht="15.75" customHeight="1" thickBot="1" x14ac:dyDescent="0.3">
      <c r="B26" s="61"/>
      <c r="C26" s="61"/>
      <c r="D26" s="80" t="s">
        <v>29</v>
      </c>
      <c r="E26" s="81"/>
      <c r="F26" s="82" t="s">
        <v>216</v>
      </c>
      <c r="G26" s="83"/>
    </row>
    <row r="27" spans="2:9" ht="39" thickBot="1" x14ac:dyDescent="0.3">
      <c r="B27" s="61"/>
      <c r="C27" s="61"/>
      <c r="D27" s="88" t="s">
        <v>217</v>
      </c>
      <c r="E27" s="89"/>
      <c r="F27" s="86" t="s">
        <v>218</v>
      </c>
      <c r="G27" s="87"/>
      <c r="H27" s="18" t="s">
        <v>219</v>
      </c>
      <c r="I27" s="18" t="s">
        <v>220</v>
      </c>
    </row>
    <row r="28" spans="2:9" ht="15.75" customHeight="1" thickBot="1" x14ac:dyDescent="0.3">
      <c r="B28" s="61"/>
      <c r="C28" s="61"/>
      <c r="D28" s="41" t="s">
        <v>221</v>
      </c>
      <c r="E28" s="43"/>
      <c r="F28" s="19"/>
      <c r="G28" s="20">
        <f>H28+I28</f>
        <v>1568576945</v>
      </c>
      <c r="H28" s="21">
        <v>511259555</v>
      </c>
      <c r="I28" s="21">
        <v>1057317390</v>
      </c>
    </row>
    <row r="29" spans="2:9" ht="15.75" thickBot="1" x14ac:dyDescent="0.3">
      <c r="B29" s="61"/>
      <c r="C29" s="61"/>
      <c r="D29" s="41" t="s">
        <v>222</v>
      </c>
      <c r="E29" s="43"/>
      <c r="F29" s="19"/>
      <c r="G29" s="20">
        <f>H29+I29</f>
        <v>1302894986</v>
      </c>
      <c r="H29" s="21">
        <v>1230488426</v>
      </c>
      <c r="I29" s="21">
        <v>72406560</v>
      </c>
    </row>
    <row r="30" spans="2:9" ht="15.75" customHeight="1" thickBot="1" x14ac:dyDescent="0.3">
      <c r="B30" s="61"/>
      <c r="C30" s="61"/>
      <c r="D30" s="41" t="s">
        <v>223</v>
      </c>
      <c r="E30" s="43"/>
      <c r="F30" s="19"/>
      <c r="G30" s="20">
        <f>H30+I30</f>
        <v>9074585317</v>
      </c>
      <c r="H30" s="21">
        <v>1270864082</v>
      </c>
      <c r="I30" s="21">
        <v>7803721235</v>
      </c>
    </row>
    <row r="31" spans="2:9" ht="15.75" thickBot="1" x14ac:dyDescent="0.3">
      <c r="B31" s="61"/>
      <c r="C31" s="61"/>
      <c r="D31" s="41" t="s">
        <v>224</v>
      </c>
      <c r="E31" s="43"/>
      <c r="F31" s="19"/>
      <c r="G31" s="22"/>
      <c r="H31" s="21"/>
      <c r="I31" s="21"/>
    </row>
    <row r="32" spans="2:9" ht="15.75" thickBot="1" x14ac:dyDescent="0.3">
      <c r="B32" s="61"/>
      <c r="C32" s="61"/>
      <c r="D32" s="41" t="s">
        <v>225</v>
      </c>
      <c r="E32" s="43"/>
      <c r="F32" s="20">
        <f>H32+I32</f>
        <v>6616059143</v>
      </c>
      <c r="G32" s="22"/>
      <c r="H32" s="21">
        <v>5143539000</v>
      </c>
      <c r="I32" s="21">
        <v>1472520143</v>
      </c>
    </row>
    <row r="33" spans="2:9" ht="15.75" customHeight="1" thickBot="1" x14ac:dyDescent="0.3">
      <c r="B33" s="61"/>
      <c r="C33" s="61"/>
      <c r="D33" s="41" t="s">
        <v>226</v>
      </c>
      <c r="E33" s="43"/>
      <c r="F33" s="20">
        <f>H33+I33</f>
        <v>875</v>
      </c>
      <c r="G33" s="22"/>
      <c r="H33" s="21">
        <v>875</v>
      </c>
      <c r="I33" s="21"/>
    </row>
    <row r="34" spans="2:9" ht="15.75" customHeight="1" thickBot="1" x14ac:dyDescent="0.3">
      <c r="B34" s="61"/>
      <c r="C34" s="61"/>
      <c r="D34" s="41" t="s">
        <v>37</v>
      </c>
      <c r="E34" s="43"/>
      <c r="F34" s="20">
        <f>H34+I34</f>
        <v>0</v>
      </c>
      <c r="G34" s="22"/>
      <c r="H34" s="21"/>
      <c r="I34" s="21"/>
    </row>
    <row r="35" spans="2:9" ht="24" customHeight="1" thickBot="1" x14ac:dyDescent="0.3">
      <c r="B35" s="61"/>
      <c r="C35" s="61"/>
      <c r="D35" s="41" t="s">
        <v>227</v>
      </c>
      <c r="E35" s="43"/>
      <c r="F35" s="20">
        <f>H35+I35</f>
        <v>-46822606</v>
      </c>
      <c r="G35" s="22"/>
      <c r="H35" s="21">
        <v>-70113926</v>
      </c>
      <c r="I35" s="21">
        <v>23291320</v>
      </c>
    </row>
    <row r="36" spans="2:9" ht="15.75" customHeight="1" thickBot="1" x14ac:dyDescent="0.3">
      <c r="B36" s="61"/>
      <c r="C36" s="61"/>
      <c r="D36" s="41" t="s">
        <v>228</v>
      </c>
      <c r="E36" s="43"/>
      <c r="F36" s="19"/>
      <c r="G36" s="20">
        <f>H36+I36</f>
        <v>6569236537</v>
      </c>
      <c r="H36" s="21">
        <f>H32+H35</f>
        <v>5073425074</v>
      </c>
      <c r="I36" s="21">
        <f>I32+I35</f>
        <v>1495811463</v>
      </c>
    </row>
    <row r="37" spans="2:9" ht="15.75" thickBot="1" x14ac:dyDescent="0.3">
      <c r="B37" s="61"/>
      <c r="C37" s="61"/>
      <c r="D37" s="41" t="s">
        <v>229</v>
      </c>
      <c r="E37" s="43"/>
      <c r="F37" s="20">
        <f>H37+I37</f>
        <v>1714374187</v>
      </c>
      <c r="G37" s="22"/>
      <c r="H37" s="21">
        <v>1711279096</v>
      </c>
      <c r="I37" s="21">
        <v>3095091</v>
      </c>
    </row>
    <row r="38" spans="2:9" ht="15" customHeight="1" thickBot="1" x14ac:dyDescent="0.3">
      <c r="B38" s="61"/>
      <c r="C38" s="61"/>
      <c r="D38" s="41" t="s">
        <v>230</v>
      </c>
      <c r="E38" s="43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thickBot="1" x14ac:dyDescent="0.3">
      <c r="B39" s="61"/>
      <c r="C39" s="61"/>
      <c r="D39" s="41" t="s">
        <v>231</v>
      </c>
      <c r="E39" s="43"/>
      <c r="F39" s="20">
        <f>H39+I39</f>
        <v>3205644</v>
      </c>
      <c r="G39" s="22"/>
      <c r="H39" s="21">
        <v>3205644</v>
      </c>
      <c r="I39" s="21">
        <v>0</v>
      </c>
    </row>
    <row r="40" spans="2:9" ht="15.75" thickBot="1" x14ac:dyDescent="0.3">
      <c r="B40" s="61"/>
      <c r="C40" s="61"/>
      <c r="D40" s="41" t="s">
        <v>232</v>
      </c>
      <c r="E40" s="43"/>
      <c r="F40" s="22"/>
      <c r="G40" s="20">
        <f>H40+I40</f>
        <v>1711168543</v>
      </c>
      <c r="H40" s="21">
        <f>H37-H39</f>
        <v>1708073452</v>
      </c>
      <c r="I40" s="21">
        <f>I37-I39</f>
        <v>3095091</v>
      </c>
    </row>
    <row r="41" spans="2:9" ht="15.75" customHeight="1" thickBot="1" x14ac:dyDescent="0.3">
      <c r="B41" s="61"/>
      <c r="C41" s="61"/>
      <c r="D41" s="41" t="s">
        <v>233</v>
      </c>
      <c r="E41" s="43"/>
      <c r="F41" s="22"/>
      <c r="G41" s="20">
        <f>H41+I41</f>
        <v>0</v>
      </c>
      <c r="H41" s="21">
        <v>0</v>
      </c>
      <c r="I41" s="21">
        <v>0</v>
      </c>
    </row>
    <row r="42" spans="2:9" ht="15.75" thickBot="1" x14ac:dyDescent="0.3">
      <c r="B42" s="61"/>
      <c r="C42" s="61"/>
      <c r="D42" s="41" t="s">
        <v>234</v>
      </c>
      <c r="E42" s="43"/>
      <c r="F42" s="22"/>
      <c r="G42" s="22"/>
      <c r="H42" s="21"/>
      <c r="I42" s="21"/>
    </row>
    <row r="43" spans="2:9" ht="15" customHeight="1" thickBot="1" x14ac:dyDescent="0.3">
      <c r="B43" s="61"/>
      <c r="C43" s="61"/>
      <c r="D43" s="41" t="s">
        <v>235</v>
      </c>
      <c r="E43" s="43"/>
      <c r="F43" s="20">
        <f>H43+I43</f>
        <v>66587767212</v>
      </c>
      <c r="G43" s="22"/>
      <c r="H43" s="21">
        <v>26379947790</v>
      </c>
      <c r="I43" s="21">
        <v>40207819422</v>
      </c>
    </row>
    <row r="44" spans="2:9" ht="32.25" customHeight="1" thickBot="1" x14ac:dyDescent="0.3">
      <c r="B44" s="61"/>
      <c r="C44" s="61"/>
      <c r="D44" s="41" t="s">
        <v>236</v>
      </c>
      <c r="E44" s="43"/>
      <c r="F44" s="20">
        <f>H44+I44</f>
        <v>2363093100</v>
      </c>
      <c r="G44" s="22"/>
      <c r="H44" s="21">
        <v>1125546330</v>
      </c>
      <c r="I44" s="21">
        <v>1237546770</v>
      </c>
    </row>
    <row r="45" spans="2:9" ht="15.75" customHeight="1" thickBot="1" x14ac:dyDescent="0.3">
      <c r="B45" s="61"/>
      <c r="C45" s="61"/>
      <c r="D45" s="41" t="s">
        <v>237</v>
      </c>
      <c r="E45" s="43"/>
      <c r="F45" s="22"/>
      <c r="G45" s="20">
        <f>H45+I45</f>
        <v>64224674112</v>
      </c>
      <c r="H45" s="21">
        <f>H43-H44</f>
        <v>25254401460</v>
      </c>
      <c r="I45" s="21">
        <f>I43-I44</f>
        <v>38970272652</v>
      </c>
    </row>
    <row r="46" spans="2:9" ht="15.75" thickBot="1" x14ac:dyDescent="0.3">
      <c r="B46" s="61"/>
      <c r="C46" s="61"/>
      <c r="D46" s="41" t="s">
        <v>238</v>
      </c>
      <c r="E46" s="43"/>
      <c r="F46" s="22"/>
      <c r="G46" s="22"/>
      <c r="H46" s="21"/>
      <c r="I46" s="21"/>
    </row>
    <row r="47" spans="2:9" ht="26.25" customHeight="1" thickBot="1" x14ac:dyDescent="0.3">
      <c r="B47" s="61"/>
      <c r="C47" s="61"/>
      <c r="D47" s="41" t="s">
        <v>239</v>
      </c>
      <c r="E47" s="43"/>
      <c r="F47" s="22"/>
      <c r="G47" s="22"/>
      <c r="H47" s="21"/>
      <c r="I47" s="21"/>
    </row>
    <row r="48" spans="2:9" ht="15.75" customHeight="1" thickBot="1" x14ac:dyDescent="0.3">
      <c r="B48" s="61"/>
      <c r="C48" s="61"/>
      <c r="D48" s="41" t="s">
        <v>240</v>
      </c>
      <c r="E48" s="43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thickBot="1" x14ac:dyDescent="0.3">
      <c r="B49" s="61"/>
      <c r="C49" s="61"/>
      <c r="D49" s="41" t="s">
        <v>241</v>
      </c>
      <c r="E49" s="43"/>
      <c r="F49" s="22"/>
      <c r="G49" s="20">
        <f>H49+I49</f>
        <v>197541154</v>
      </c>
      <c r="H49" s="21">
        <v>0</v>
      </c>
      <c r="I49" s="21">
        <v>197541154</v>
      </c>
    </row>
    <row r="50" spans="2:9" ht="15.75" thickBot="1" x14ac:dyDescent="0.3">
      <c r="B50" s="61"/>
      <c r="C50" s="61"/>
      <c r="D50" s="41" t="s">
        <v>242</v>
      </c>
      <c r="E50" s="43"/>
      <c r="F50" s="22"/>
      <c r="G50" s="20">
        <f>H50+I50</f>
        <v>3794834515</v>
      </c>
      <c r="H50" s="21">
        <v>3794834515</v>
      </c>
      <c r="I50" s="21">
        <v>0</v>
      </c>
    </row>
    <row r="51" spans="2:9" ht="15.75" customHeight="1" thickBot="1" x14ac:dyDescent="0.3">
      <c r="B51" s="61"/>
      <c r="C51" s="61"/>
      <c r="D51" s="41" t="s">
        <v>243</v>
      </c>
      <c r="E51" s="43"/>
      <c r="F51" s="22"/>
      <c r="G51" s="20">
        <f>H51+I51</f>
        <v>5726620559</v>
      </c>
      <c r="H51" s="21">
        <v>2379563431</v>
      </c>
      <c r="I51" s="21">
        <v>3347057128</v>
      </c>
    </row>
    <row r="52" spans="2:9" ht="15.75" customHeight="1" thickBot="1" x14ac:dyDescent="0.3">
      <c r="B52" s="61"/>
      <c r="C52" s="61"/>
      <c r="D52" s="41" t="s">
        <v>244</v>
      </c>
      <c r="E52" s="43"/>
      <c r="F52" s="22"/>
      <c r="G52" s="22"/>
      <c r="H52" s="21"/>
      <c r="I52" s="21"/>
    </row>
    <row r="53" spans="2:9" ht="15.75" customHeight="1" thickBot="1" x14ac:dyDescent="0.3">
      <c r="B53" s="61"/>
      <c r="C53" s="61"/>
      <c r="D53" s="41" t="s">
        <v>245</v>
      </c>
      <c r="E53" s="43"/>
      <c r="F53" s="22"/>
      <c r="G53" s="22"/>
      <c r="H53" s="21"/>
      <c r="I53" s="21"/>
    </row>
    <row r="54" spans="2:9" ht="15.75" customHeight="1" thickBot="1" x14ac:dyDescent="0.3">
      <c r="B54" s="61"/>
      <c r="C54" s="61"/>
      <c r="D54" s="41" t="s">
        <v>246</v>
      </c>
      <c r="E54" s="43"/>
      <c r="F54" s="20">
        <f>H54+I54</f>
        <v>569992096</v>
      </c>
      <c r="G54" s="22"/>
      <c r="H54" s="21">
        <v>569992096</v>
      </c>
      <c r="I54" s="21">
        <v>0</v>
      </c>
    </row>
    <row r="55" spans="2:9" ht="15.75" customHeight="1" thickBot="1" x14ac:dyDescent="0.3">
      <c r="B55" s="61"/>
      <c r="C55" s="61"/>
      <c r="D55" s="41" t="s">
        <v>247</v>
      </c>
      <c r="E55" s="43"/>
      <c r="F55" s="20">
        <f>H55+I55</f>
        <v>5583203</v>
      </c>
      <c r="G55" s="22"/>
      <c r="H55" s="21">
        <v>5583203</v>
      </c>
      <c r="I55" s="21">
        <v>0</v>
      </c>
    </row>
    <row r="56" spans="2:9" ht="15" customHeight="1" thickBot="1" x14ac:dyDescent="0.3">
      <c r="B56" s="61"/>
      <c r="C56" s="61"/>
      <c r="D56" s="90" t="s">
        <v>248</v>
      </c>
      <c r="E56" s="91"/>
      <c r="F56" s="20">
        <f>H56+I56</f>
        <v>151204757</v>
      </c>
      <c r="G56" s="22"/>
      <c r="H56" s="21">
        <v>151204757</v>
      </c>
      <c r="I56" s="21">
        <v>0</v>
      </c>
    </row>
    <row r="57" spans="2:9" ht="15.75" customHeight="1" thickBot="1" x14ac:dyDescent="0.3">
      <c r="B57" s="61"/>
      <c r="C57" s="61"/>
      <c r="D57" s="90" t="s">
        <v>249</v>
      </c>
      <c r="E57" s="91"/>
      <c r="F57" s="22"/>
      <c r="G57" s="20">
        <f>H57+I57</f>
        <v>424370542</v>
      </c>
      <c r="H57" s="21">
        <f>H54+H55-H56</f>
        <v>424370542</v>
      </c>
      <c r="I57" s="21">
        <f>I54+I55-I56</f>
        <v>0</v>
      </c>
    </row>
    <row r="58" spans="2:9" ht="15.75" thickBot="1" x14ac:dyDescent="0.3">
      <c r="B58" s="61"/>
      <c r="C58" s="61"/>
      <c r="D58" s="41" t="s">
        <v>250</v>
      </c>
      <c r="E58" s="43"/>
      <c r="F58" s="22"/>
      <c r="G58" s="20">
        <f>H58+I58</f>
        <v>1267442440</v>
      </c>
      <c r="H58" s="21">
        <v>1189392502</v>
      </c>
      <c r="I58" s="21">
        <v>78049938</v>
      </c>
    </row>
    <row r="59" spans="2:9" ht="15.75" thickBot="1" x14ac:dyDescent="0.3">
      <c r="B59" s="61"/>
      <c r="C59" s="61"/>
      <c r="D59" s="84" t="s">
        <v>251</v>
      </c>
      <c r="E59" s="85"/>
      <c r="F59" s="22"/>
      <c r="G59" s="23">
        <f>H59+I59</f>
        <v>95208174318</v>
      </c>
      <c r="H59" s="24">
        <v>42182901707</v>
      </c>
      <c r="I59" s="24">
        <v>53025272611</v>
      </c>
    </row>
    <row r="60" spans="2:9" ht="15.75" customHeight="1" thickBot="1" x14ac:dyDescent="0.3">
      <c r="B60" s="61"/>
      <c r="C60" s="61"/>
      <c r="D60" s="84" t="s">
        <v>252</v>
      </c>
      <c r="E60" s="85"/>
      <c r="F60" s="25"/>
      <c r="G60" s="25"/>
      <c r="H60" s="21"/>
      <c r="I60" s="21"/>
    </row>
    <row r="61" spans="2:9" ht="15.75" thickBot="1" x14ac:dyDescent="0.3">
      <c r="B61" s="61"/>
      <c r="C61" s="61"/>
      <c r="D61" s="84" t="s">
        <v>253</v>
      </c>
      <c r="E61" s="85"/>
      <c r="F61" s="25"/>
      <c r="G61" s="25"/>
      <c r="H61" s="21"/>
      <c r="I61" s="21"/>
    </row>
    <row r="62" spans="2:9" ht="15.75" customHeight="1" thickBot="1" x14ac:dyDescent="0.3">
      <c r="B62" s="61"/>
      <c r="C62" s="61"/>
      <c r="D62" s="41" t="s">
        <v>254</v>
      </c>
      <c r="E62" s="43"/>
      <c r="F62" s="22"/>
      <c r="G62" s="20">
        <f>H62+I62</f>
        <v>8643957494</v>
      </c>
      <c r="H62" s="21">
        <v>4290824173</v>
      </c>
      <c r="I62" s="21">
        <v>4353133321</v>
      </c>
    </row>
    <row r="63" spans="2:9" ht="15.75" thickBot="1" x14ac:dyDescent="0.3">
      <c r="B63" s="61"/>
      <c r="C63" s="61"/>
      <c r="D63" s="41" t="s">
        <v>255</v>
      </c>
      <c r="E63" s="43"/>
      <c r="F63" s="22"/>
      <c r="G63" s="20">
        <f t="shared" ref="G63:G67" si="2">H63+I63</f>
        <v>5976468182</v>
      </c>
      <c r="H63" s="21">
        <v>5366688726</v>
      </c>
      <c r="I63" s="21">
        <v>609779456</v>
      </c>
    </row>
    <row r="64" spans="2:9" ht="15.75" thickBot="1" x14ac:dyDescent="0.3">
      <c r="B64" s="61"/>
      <c r="C64" s="61"/>
      <c r="D64" s="41" t="s">
        <v>256</v>
      </c>
      <c r="E64" s="43"/>
      <c r="F64" s="22"/>
      <c r="G64" s="20">
        <f>H64+I64</f>
        <v>12256894921</v>
      </c>
      <c r="H64" s="21">
        <f>15755170157-H63</f>
        <v>10388481431</v>
      </c>
      <c r="I64" s="21">
        <f>2478192946-I63</f>
        <v>1868413490</v>
      </c>
    </row>
    <row r="65" spans="2:9" ht="15" customHeight="1" thickBot="1" x14ac:dyDescent="0.3">
      <c r="B65" s="61"/>
      <c r="C65" s="61"/>
      <c r="D65" s="41" t="s">
        <v>257</v>
      </c>
      <c r="E65" s="43"/>
      <c r="F65" s="22"/>
      <c r="G65" s="20">
        <f>H65+I65</f>
        <v>2876503</v>
      </c>
      <c r="H65" s="21">
        <v>2876503</v>
      </c>
      <c r="I65" s="21">
        <v>0</v>
      </c>
    </row>
    <row r="66" spans="2:9" ht="15.75" customHeight="1" thickBot="1" x14ac:dyDescent="0.3">
      <c r="B66" s="61"/>
      <c r="C66" s="61"/>
      <c r="D66" s="41" t="s">
        <v>258</v>
      </c>
      <c r="E66" s="43"/>
      <c r="F66" s="22"/>
      <c r="G66" s="20">
        <f>H66+I66</f>
        <v>4795776458</v>
      </c>
      <c r="H66" s="21">
        <v>1615236261</v>
      </c>
      <c r="I66" s="21">
        <v>3180540197</v>
      </c>
    </row>
    <row r="67" spans="2:9" ht="15.75" customHeight="1" thickBot="1" x14ac:dyDescent="0.3">
      <c r="B67" s="61"/>
      <c r="C67" s="61"/>
      <c r="D67" s="41" t="s">
        <v>259</v>
      </c>
      <c r="E67" s="43"/>
      <c r="F67" s="22"/>
      <c r="G67" s="20">
        <f t="shared" si="2"/>
        <v>1669773913</v>
      </c>
      <c r="H67" s="21">
        <v>1669773913</v>
      </c>
      <c r="I67" s="21">
        <v>0</v>
      </c>
    </row>
    <row r="68" spans="2:9" ht="15.75" customHeight="1" thickBot="1" x14ac:dyDescent="0.3">
      <c r="B68" s="61"/>
      <c r="C68" s="61"/>
      <c r="D68" s="41" t="s">
        <v>260</v>
      </c>
      <c r="E68" s="43"/>
      <c r="F68" s="22"/>
      <c r="G68" s="20">
        <f>H68+I68</f>
        <v>37286607120</v>
      </c>
      <c r="H68" s="21">
        <v>3009443434</v>
      </c>
      <c r="I68" s="21">
        <v>34277163686</v>
      </c>
    </row>
    <row r="69" spans="2:9" ht="15.75" customHeight="1" thickBot="1" x14ac:dyDescent="0.3">
      <c r="B69" s="61"/>
      <c r="C69" s="61"/>
      <c r="D69" s="41" t="s">
        <v>261</v>
      </c>
      <c r="E69" s="43"/>
      <c r="F69" s="22"/>
      <c r="G69" s="20">
        <f>H69+I69</f>
        <v>2375596349</v>
      </c>
      <c r="H69" s="21">
        <v>1446606005</v>
      </c>
      <c r="I69" s="21">
        <v>928990344</v>
      </c>
    </row>
    <row r="70" spans="2:9" ht="15.75" customHeight="1" thickBot="1" x14ac:dyDescent="0.3">
      <c r="B70" s="61"/>
      <c r="C70" s="61"/>
      <c r="D70" s="41" t="s">
        <v>262</v>
      </c>
      <c r="E70" s="43"/>
      <c r="F70" s="22"/>
      <c r="G70" s="20">
        <f>H70+I70</f>
        <v>1003652086</v>
      </c>
      <c r="H70" s="21">
        <v>377503882</v>
      </c>
      <c r="I70" s="21">
        <v>626148204</v>
      </c>
    </row>
    <row r="71" spans="2:9" ht="15.75" thickBot="1" x14ac:dyDescent="0.3">
      <c r="B71" s="61"/>
      <c r="C71" s="61"/>
      <c r="D71" s="41" t="s">
        <v>263</v>
      </c>
      <c r="E71" s="43"/>
      <c r="F71" s="22"/>
      <c r="G71" s="20">
        <f>H71+I71</f>
        <v>862084005</v>
      </c>
      <c r="H71" s="21">
        <v>454588734</v>
      </c>
      <c r="I71" s="21">
        <v>407495271</v>
      </c>
    </row>
    <row r="72" spans="2:9" ht="15.75" thickBot="1" x14ac:dyDescent="0.3">
      <c r="B72" s="61"/>
      <c r="C72" s="61"/>
      <c r="D72" s="84" t="s">
        <v>264</v>
      </c>
      <c r="E72" s="85"/>
      <c r="F72" s="22"/>
      <c r="G72" s="23">
        <f>H72+I72</f>
        <v>83827124721</v>
      </c>
      <c r="H72" s="24">
        <v>31584973095</v>
      </c>
      <c r="I72" s="24">
        <v>52242151626</v>
      </c>
    </row>
    <row r="73" spans="2:9" ht="15.75" thickBot="1" x14ac:dyDescent="0.3">
      <c r="B73" s="61"/>
      <c r="C73" s="61"/>
      <c r="D73" s="84" t="s">
        <v>265</v>
      </c>
      <c r="E73" s="85"/>
      <c r="F73" s="22"/>
      <c r="G73" s="22"/>
      <c r="H73" s="21"/>
      <c r="I73" s="21"/>
    </row>
    <row r="74" spans="2:9" ht="15.75" thickBot="1" x14ac:dyDescent="0.3">
      <c r="B74" s="61"/>
      <c r="C74" s="61"/>
      <c r="D74" s="41" t="s">
        <v>266</v>
      </c>
      <c r="E74" s="43"/>
      <c r="F74" s="22"/>
      <c r="G74" s="22"/>
      <c r="H74" s="21"/>
      <c r="I74" s="21"/>
    </row>
    <row r="75" spans="2:9" ht="15.75" thickBot="1" x14ac:dyDescent="0.3">
      <c r="B75" s="61"/>
      <c r="C75" s="61"/>
      <c r="D75" s="41" t="s">
        <v>267</v>
      </c>
      <c r="E75" s="43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ht="15.75" thickBot="1" x14ac:dyDescent="0.3">
      <c r="B76" s="61"/>
      <c r="C76" s="61"/>
      <c r="D76" s="41" t="s">
        <v>268</v>
      </c>
      <c r="E76" s="43"/>
      <c r="F76" s="22"/>
      <c r="G76" s="20">
        <f t="shared" si="3"/>
        <v>7030000</v>
      </c>
      <c r="H76" s="21">
        <v>7030000</v>
      </c>
      <c r="I76" s="21">
        <v>0</v>
      </c>
    </row>
    <row r="77" spans="2:9" ht="15.75" thickBot="1" x14ac:dyDescent="0.3">
      <c r="B77" s="61"/>
      <c r="C77" s="61"/>
      <c r="D77" s="41" t="s">
        <v>269</v>
      </c>
      <c r="E77" s="43"/>
      <c r="F77" s="22"/>
      <c r="G77" s="20">
        <f t="shared" si="3"/>
        <v>696121</v>
      </c>
      <c r="H77" s="21">
        <v>696121</v>
      </c>
      <c r="I77" s="21">
        <v>0</v>
      </c>
    </row>
    <row r="78" spans="2:9" ht="15.75" thickBot="1" x14ac:dyDescent="0.3">
      <c r="B78" s="61"/>
      <c r="C78" s="61"/>
      <c r="D78" s="41" t="s">
        <v>270</v>
      </c>
      <c r="E78" s="43"/>
      <c r="F78" s="22"/>
      <c r="G78" s="22"/>
      <c r="H78" s="21"/>
      <c r="I78" s="21"/>
    </row>
    <row r="79" spans="2:9" ht="15.75" thickBot="1" x14ac:dyDescent="0.3">
      <c r="B79" s="61"/>
      <c r="C79" s="61"/>
      <c r="D79" s="41" t="s">
        <v>271</v>
      </c>
      <c r="E79" s="43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thickBot="1" x14ac:dyDescent="0.3">
      <c r="B80" s="61"/>
      <c r="C80" s="61"/>
      <c r="D80" s="41" t="s">
        <v>272</v>
      </c>
      <c r="E80" s="43"/>
      <c r="F80" s="22"/>
      <c r="G80" s="20">
        <f t="shared" si="3"/>
        <v>0</v>
      </c>
      <c r="H80" s="21">
        <v>0</v>
      </c>
      <c r="I80" s="21">
        <v>0</v>
      </c>
    </row>
    <row r="81" spans="2:9" ht="15.75" thickBot="1" x14ac:dyDescent="0.3">
      <c r="B81" s="61"/>
      <c r="C81" s="61"/>
      <c r="D81" s="41" t="s">
        <v>273</v>
      </c>
      <c r="E81" s="43"/>
      <c r="F81" s="22"/>
      <c r="G81" s="20">
        <f t="shared" si="3"/>
        <v>0</v>
      </c>
      <c r="H81" s="21">
        <v>0</v>
      </c>
      <c r="I81" s="21">
        <v>0</v>
      </c>
    </row>
    <row r="82" spans="2:9" ht="15.75" thickBot="1" x14ac:dyDescent="0.3">
      <c r="B82" s="61"/>
      <c r="C82" s="61"/>
      <c r="D82" s="41" t="s">
        <v>274</v>
      </c>
      <c r="E82" s="43"/>
      <c r="F82" s="22"/>
      <c r="G82" s="20">
        <f>H82+I82</f>
        <v>10644290</v>
      </c>
      <c r="H82" s="21">
        <v>10644290</v>
      </c>
      <c r="I82" s="21">
        <v>0</v>
      </c>
    </row>
    <row r="83" spans="2:9" ht="15.75" thickBot="1" x14ac:dyDescent="0.3">
      <c r="B83" s="61"/>
      <c r="C83" s="61"/>
      <c r="D83" s="41" t="s">
        <v>275</v>
      </c>
      <c r="E83" s="43"/>
      <c r="F83" s="22"/>
      <c r="G83" s="20">
        <f>H83+I83</f>
        <v>4962163406</v>
      </c>
      <c r="H83" s="21">
        <v>4962163406</v>
      </c>
      <c r="I83" s="21">
        <v>0</v>
      </c>
    </row>
    <row r="84" spans="2:9" ht="15.75" thickBot="1" x14ac:dyDescent="0.3">
      <c r="B84" s="61"/>
      <c r="C84" s="61"/>
      <c r="D84" s="84" t="s">
        <v>276</v>
      </c>
      <c r="E84" s="85"/>
      <c r="F84" s="26"/>
      <c r="G84" s="23">
        <f>H84+I84</f>
        <v>11381049597</v>
      </c>
      <c r="H84" s="24">
        <v>11381049597</v>
      </c>
      <c r="I84" s="24">
        <v>0</v>
      </c>
    </row>
    <row r="85" spans="2:9" ht="15.75" customHeight="1" thickBot="1" x14ac:dyDescent="0.3">
      <c r="B85" s="61"/>
      <c r="C85" s="61"/>
      <c r="D85" s="84" t="s">
        <v>277</v>
      </c>
      <c r="E85" s="85"/>
      <c r="F85" s="26"/>
      <c r="G85" s="23">
        <f>H85+I85</f>
        <v>95208174318</v>
      </c>
      <c r="H85" s="24">
        <f>H72+H84</f>
        <v>42966022692</v>
      </c>
      <c r="I85" s="24">
        <f>I72+I84</f>
        <v>52242151626</v>
      </c>
    </row>
    <row r="86" spans="2:9" ht="15.75" customHeight="1" thickBot="1" x14ac:dyDescent="0.3">
      <c r="B86" s="70">
        <v>6</v>
      </c>
      <c r="C86" s="70"/>
      <c r="D86" s="77" t="s">
        <v>278</v>
      </c>
      <c r="E86" s="78"/>
      <c r="F86" s="78"/>
      <c r="G86" s="79"/>
      <c r="H86" s="21"/>
      <c r="I86" s="21"/>
    </row>
    <row r="87" spans="2:9" ht="15.75" thickBot="1" x14ac:dyDescent="0.3">
      <c r="B87" s="70"/>
      <c r="C87" s="70"/>
      <c r="D87" s="80" t="s">
        <v>29</v>
      </c>
      <c r="E87" s="92"/>
      <c r="F87" s="81"/>
      <c r="G87" s="93" t="s">
        <v>216</v>
      </c>
      <c r="H87" s="21"/>
      <c r="I87" s="21"/>
    </row>
    <row r="88" spans="2:9" s="10" customFormat="1" ht="33" customHeight="1" thickBot="1" x14ac:dyDescent="0.3">
      <c r="B88" s="70"/>
      <c r="C88" s="70"/>
      <c r="D88" s="84" t="s">
        <v>279</v>
      </c>
      <c r="E88" s="94"/>
      <c r="F88" s="85"/>
      <c r="G88" s="14" t="s">
        <v>150</v>
      </c>
      <c r="H88" s="17" t="s">
        <v>151</v>
      </c>
      <c r="I88" s="18" t="s">
        <v>152</v>
      </c>
    </row>
    <row r="89" spans="2:9" ht="18" customHeight="1" thickBot="1" x14ac:dyDescent="0.3">
      <c r="B89" s="70"/>
      <c r="C89" s="70"/>
      <c r="D89" s="41" t="s">
        <v>280</v>
      </c>
      <c r="E89" s="42"/>
      <c r="F89" s="43"/>
      <c r="G89" s="20">
        <f>H89+I89</f>
        <v>4871918</v>
      </c>
      <c r="H89" s="21">
        <v>4871918</v>
      </c>
      <c r="I89" s="21">
        <v>0</v>
      </c>
    </row>
    <row r="90" spans="2:9" ht="18" customHeight="1" thickBot="1" x14ac:dyDescent="0.3">
      <c r="B90" s="70"/>
      <c r="C90" s="70"/>
      <c r="D90" s="41" t="s">
        <v>281</v>
      </c>
      <c r="E90" s="42"/>
      <c r="F90" s="43"/>
      <c r="G90" s="20">
        <f>H90+I90</f>
        <v>357618208</v>
      </c>
      <c r="H90" s="21">
        <v>37819311</v>
      </c>
      <c r="I90" s="21">
        <v>319798897</v>
      </c>
    </row>
    <row r="91" spans="2:9" ht="18" customHeight="1" thickBot="1" x14ac:dyDescent="0.3">
      <c r="B91" s="70"/>
      <c r="C91" s="70"/>
      <c r="D91" s="41" t="s">
        <v>282</v>
      </c>
      <c r="E91" s="42"/>
      <c r="F91" s="43"/>
      <c r="G91" s="20">
        <f>H91+I91</f>
        <v>0</v>
      </c>
      <c r="H91" s="21">
        <v>0</v>
      </c>
      <c r="I91" s="21">
        <v>0</v>
      </c>
    </row>
    <row r="92" spans="2:9" ht="27" customHeight="1" thickBot="1" x14ac:dyDescent="0.3">
      <c r="B92" s="70"/>
      <c r="C92" s="70"/>
      <c r="D92" s="41" t="s">
        <v>283</v>
      </c>
      <c r="E92" s="42"/>
      <c r="F92" s="43"/>
      <c r="G92" s="20">
        <f>H92+I92</f>
        <v>4269797</v>
      </c>
      <c r="H92" s="21">
        <v>4269797</v>
      </c>
      <c r="I92" s="21">
        <v>0</v>
      </c>
    </row>
    <row r="93" spans="2:9" ht="18" customHeight="1" thickBot="1" x14ac:dyDescent="0.3">
      <c r="B93" s="70"/>
      <c r="C93" s="70"/>
      <c r="D93" s="41" t="s">
        <v>284</v>
      </c>
      <c r="E93" s="42"/>
      <c r="F93" s="43"/>
      <c r="G93" s="20">
        <f>H93+I93</f>
        <v>709053872</v>
      </c>
      <c r="H93" s="21">
        <v>634961394</v>
      </c>
      <c r="I93" s="21">
        <v>74092478</v>
      </c>
    </row>
    <row r="94" spans="2:9" ht="18" customHeight="1" thickBot="1" x14ac:dyDescent="0.3">
      <c r="B94" s="70"/>
      <c r="C94" s="70"/>
      <c r="D94" s="41" t="s">
        <v>285</v>
      </c>
      <c r="E94" s="42"/>
      <c r="F94" s="43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thickBot="1" x14ac:dyDescent="0.3">
      <c r="B95" s="70"/>
      <c r="C95" s="70"/>
      <c r="D95" s="41" t="s">
        <v>286</v>
      </c>
      <c r="E95" s="42"/>
      <c r="F95" s="43"/>
      <c r="G95" s="20">
        <f t="shared" si="4"/>
        <v>0</v>
      </c>
      <c r="H95" s="21">
        <v>0</v>
      </c>
      <c r="I95" s="21">
        <v>0</v>
      </c>
    </row>
    <row r="96" spans="2:9" ht="18" customHeight="1" thickBot="1" x14ac:dyDescent="0.3">
      <c r="B96" s="70"/>
      <c r="C96" s="70"/>
      <c r="D96" s="41" t="s">
        <v>287</v>
      </c>
      <c r="E96" s="42"/>
      <c r="F96" s="43"/>
      <c r="G96" s="20">
        <f>H96+I96</f>
        <v>6882544532</v>
      </c>
      <c r="H96" s="21">
        <v>4043632608</v>
      </c>
      <c r="I96" s="21">
        <v>2838911924</v>
      </c>
    </row>
    <row r="97" spans="2:9" ht="18" customHeight="1" thickBot="1" x14ac:dyDescent="0.3">
      <c r="B97" s="70"/>
      <c r="C97" s="70"/>
      <c r="D97" s="41" t="s">
        <v>288</v>
      </c>
      <c r="E97" s="42"/>
      <c r="F97" s="43"/>
      <c r="G97" s="20">
        <f>H97+I97</f>
        <v>14147532</v>
      </c>
      <c r="H97" s="21">
        <v>14147532</v>
      </c>
      <c r="I97" s="21">
        <v>0</v>
      </c>
    </row>
    <row r="98" spans="2:9" ht="18" customHeight="1" thickBot="1" x14ac:dyDescent="0.3">
      <c r="B98" s="70"/>
      <c r="C98" s="70"/>
      <c r="D98" s="41" t="s">
        <v>289</v>
      </c>
      <c r="E98" s="42"/>
      <c r="F98" s="43"/>
      <c r="G98" s="20">
        <f>H98+I98</f>
        <v>22002425</v>
      </c>
      <c r="H98" s="21">
        <v>22002425</v>
      </c>
      <c r="I98" s="21">
        <v>0</v>
      </c>
    </row>
    <row r="99" spans="2:9" ht="15.75" thickBot="1" x14ac:dyDescent="0.3">
      <c r="B99" s="70"/>
      <c r="C99" s="70"/>
      <c r="D99" s="84" t="s">
        <v>290</v>
      </c>
      <c r="E99" s="94"/>
      <c r="F99" s="85"/>
      <c r="G99" s="23">
        <f>H99+I99</f>
        <v>7994508284</v>
      </c>
      <c r="H99" s="24">
        <f>SUM(H89:H98)</f>
        <v>4761704985</v>
      </c>
      <c r="I99" s="24">
        <f>SUM(I89:I98)</f>
        <v>3232803299</v>
      </c>
    </row>
    <row r="100" spans="2:9" s="10" customFormat="1" ht="15.75" thickBot="1" x14ac:dyDescent="0.3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thickBot="1" x14ac:dyDescent="0.3">
      <c r="B101" s="70"/>
      <c r="C101" s="70"/>
      <c r="D101" s="41" t="s">
        <v>291</v>
      </c>
      <c r="E101" s="42"/>
      <c r="F101" s="43"/>
      <c r="G101" s="20">
        <f>H101+I101</f>
        <v>124388765</v>
      </c>
      <c r="H101" s="21">
        <v>101094866</v>
      </c>
      <c r="I101" s="21">
        <v>23293899</v>
      </c>
    </row>
    <row r="102" spans="2:9" ht="15.75" customHeight="1" thickBot="1" x14ac:dyDescent="0.3">
      <c r="B102" s="70"/>
      <c r="C102" s="70"/>
      <c r="D102" s="41" t="s">
        <v>292</v>
      </c>
      <c r="E102" s="42"/>
      <c r="F102" s="43"/>
      <c r="G102" s="20">
        <f>H102+I102</f>
        <v>2107156608</v>
      </c>
      <c r="H102" s="21">
        <v>2008487289</v>
      </c>
      <c r="I102" s="21">
        <v>98669319</v>
      </c>
    </row>
    <row r="103" spans="2:9" ht="15.75" customHeight="1" thickBot="1" x14ac:dyDescent="0.3">
      <c r="B103" s="70"/>
      <c r="C103" s="70"/>
      <c r="D103" s="41" t="s">
        <v>293</v>
      </c>
      <c r="E103" s="42"/>
      <c r="F103" s="43"/>
      <c r="G103" s="20">
        <f t="shared" si="4"/>
        <v>0</v>
      </c>
      <c r="H103" s="21">
        <v>0</v>
      </c>
      <c r="I103" s="21">
        <v>0</v>
      </c>
    </row>
    <row r="104" spans="2:9" ht="15.75" customHeight="1" thickBot="1" x14ac:dyDescent="0.3">
      <c r="B104" s="70"/>
      <c r="C104" s="70"/>
      <c r="D104" s="41" t="s">
        <v>294</v>
      </c>
      <c r="E104" s="42"/>
      <c r="F104" s="43"/>
      <c r="G104" s="20">
        <f t="shared" si="4"/>
        <v>297876048</v>
      </c>
      <c r="H104" s="21">
        <v>185948854</v>
      </c>
      <c r="I104" s="21">
        <v>111927194</v>
      </c>
    </row>
    <row r="105" spans="2:9" ht="15.75" customHeight="1" thickBot="1" x14ac:dyDescent="0.3">
      <c r="B105" s="70"/>
      <c r="C105" s="70"/>
      <c r="D105" s="84" t="s">
        <v>295</v>
      </c>
      <c r="E105" s="94"/>
      <c r="F105" s="85"/>
      <c r="G105" s="23">
        <f t="shared" si="4"/>
        <v>2529421421</v>
      </c>
      <c r="H105" s="24">
        <f>SUM(H101:H104)</f>
        <v>2295531009</v>
      </c>
      <c r="I105" s="24">
        <f>SUM(I101:I104)</f>
        <v>233890412</v>
      </c>
    </row>
    <row r="106" spans="2:9" ht="15.75" customHeight="1" thickBot="1" x14ac:dyDescent="0.3">
      <c r="B106" s="70"/>
      <c r="C106" s="70"/>
      <c r="D106" s="41" t="s">
        <v>296</v>
      </c>
      <c r="E106" s="42"/>
      <c r="F106" s="43"/>
      <c r="G106" s="20">
        <f t="shared" si="4"/>
        <v>1784230261</v>
      </c>
      <c r="H106" s="21">
        <v>298630929</v>
      </c>
      <c r="I106" s="21">
        <v>1485599332</v>
      </c>
    </row>
    <row r="107" spans="2:9" ht="15" customHeight="1" thickBot="1" x14ac:dyDescent="0.3">
      <c r="B107" s="70"/>
      <c r="C107" s="70"/>
      <c r="D107" s="41" t="s">
        <v>297</v>
      </c>
      <c r="E107" s="42"/>
      <c r="F107" s="43"/>
      <c r="G107" s="20">
        <f t="shared" si="4"/>
        <v>85890991</v>
      </c>
      <c r="H107" s="21">
        <v>85890991</v>
      </c>
      <c r="I107" s="21">
        <v>0</v>
      </c>
    </row>
    <row r="108" spans="2:9" ht="15.75" thickBot="1" x14ac:dyDescent="0.3">
      <c r="B108" s="70"/>
      <c r="C108" s="70"/>
      <c r="D108" s="41" t="s">
        <v>298</v>
      </c>
      <c r="E108" s="42"/>
      <c r="F108" s="43"/>
      <c r="G108" s="20">
        <f t="shared" si="4"/>
        <v>1017759276</v>
      </c>
      <c r="H108" s="21">
        <v>528002921</v>
      </c>
      <c r="I108" s="21">
        <v>489756355</v>
      </c>
    </row>
    <row r="109" spans="2:9" ht="15.75" customHeight="1" thickBot="1" x14ac:dyDescent="0.3">
      <c r="B109" s="70"/>
      <c r="C109" s="70"/>
      <c r="D109" s="84" t="s">
        <v>299</v>
      </c>
      <c r="E109" s="94"/>
      <c r="F109" s="85"/>
      <c r="G109" s="23">
        <f t="shared" si="4"/>
        <v>2887880528</v>
      </c>
      <c r="H109" s="24">
        <f>SUM(H106:H108)</f>
        <v>912524841</v>
      </c>
      <c r="I109" s="24">
        <f>SUM(I106:I108)</f>
        <v>1975355687</v>
      </c>
    </row>
    <row r="110" spans="2:9" ht="15.75" thickBot="1" x14ac:dyDescent="0.3">
      <c r="B110" s="70"/>
      <c r="C110" s="70"/>
      <c r="D110" s="84" t="s">
        <v>300</v>
      </c>
      <c r="E110" s="94"/>
      <c r="F110" s="85"/>
      <c r="G110" s="23">
        <f t="shared" si="4"/>
        <v>5417301949</v>
      </c>
      <c r="H110" s="24">
        <f>H105+H109</f>
        <v>3208055850</v>
      </c>
      <c r="I110" s="24">
        <f>I105+I109</f>
        <v>2209246099</v>
      </c>
    </row>
    <row r="111" spans="2:9" s="10" customFormat="1" ht="26.25" customHeight="1" x14ac:dyDescent="0.25">
      <c r="B111" s="70"/>
      <c r="C111" s="70"/>
      <c r="D111" s="95" t="s">
        <v>301</v>
      </c>
      <c r="E111" s="96"/>
      <c r="F111" s="97"/>
      <c r="G111" s="23">
        <f t="shared" si="4"/>
        <v>2577206335</v>
      </c>
      <c r="H111" s="24">
        <f>H99-H110</f>
        <v>1553649135</v>
      </c>
      <c r="I111" s="24">
        <f>I99-I110</f>
        <v>1023557200</v>
      </c>
    </row>
    <row r="112" spans="2:9" ht="16.5" customHeight="1" x14ac:dyDescent="0.25">
      <c r="B112" s="70"/>
      <c r="C112" s="70"/>
      <c r="D112" s="66" t="s">
        <v>302</v>
      </c>
      <c r="E112" s="66"/>
      <c r="F112" s="66"/>
      <c r="G112" s="20">
        <f t="shared" si="4"/>
        <v>2031912625</v>
      </c>
      <c r="H112" s="21">
        <v>701927047</v>
      </c>
      <c r="I112" s="21">
        <v>1329985578</v>
      </c>
    </row>
    <row r="113" spans="2:9" ht="16.5" customHeight="1" x14ac:dyDescent="0.25">
      <c r="B113" s="70"/>
      <c r="C113" s="70"/>
      <c r="D113" s="66" t="s">
        <v>303</v>
      </c>
      <c r="E113" s="66"/>
      <c r="F113" s="66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70"/>
      <c r="C114" s="70"/>
      <c r="D114" s="68" t="s">
        <v>304</v>
      </c>
      <c r="E114" s="68"/>
      <c r="F114" s="68"/>
      <c r="G114" s="20">
        <f>H114+I114</f>
        <v>0</v>
      </c>
      <c r="H114" s="21">
        <v>0</v>
      </c>
      <c r="I114" s="21">
        <v>0</v>
      </c>
    </row>
    <row r="115" spans="2:9" ht="15" customHeight="1" x14ac:dyDescent="0.25">
      <c r="B115" s="70"/>
      <c r="C115" s="70"/>
      <c r="D115" s="66" t="s">
        <v>305</v>
      </c>
      <c r="E115" s="66"/>
      <c r="F115" s="66"/>
      <c r="G115" s="20">
        <f>H115+I115</f>
        <v>968226403</v>
      </c>
      <c r="H115" s="21">
        <v>651470817</v>
      </c>
      <c r="I115" s="21">
        <v>316755586</v>
      </c>
    </row>
    <row r="116" spans="2:9" s="28" customFormat="1" ht="15" customHeight="1" thickBot="1" x14ac:dyDescent="0.3">
      <c r="B116" s="70"/>
      <c r="C116" s="70"/>
      <c r="D116" s="71" t="s">
        <v>306</v>
      </c>
      <c r="E116" s="72"/>
      <c r="F116" s="73"/>
      <c r="G116" s="24">
        <f>G111-G112-G113-G114-G115</f>
        <v>-422932693</v>
      </c>
      <c r="H116" s="24">
        <f>H111-H112-H113-H114-H115</f>
        <v>200251271</v>
      </c>
      <c r="I116" s="24">
        <f>I111-I112-I113-I114-I115</f>
        <v>-623183964</v>
      </c>
    </row>
    <row r="117" spans="2:9" s="10" customFormat="1" ht="15.75" thickBot="1" x14ac:dyDescent="0.3">
      <c r="B117" s="70"/>
      <c r="C117" s="70"/>
      <c r="D117" s="84" t="s">
        <v>307</v>
      </c>
      <c r="E117" s="94"/>
      <c r="F117" s="85"/>
      <c r="G117" s="20"/>
      <c r="H117" s="21"/>
      <c r="I117" s="21"/>
    </row>
    <row r="118" spans="2:9" ht="15.75" customHeight="1" x14ac:dyDescent="0.25">
      <c r="B118" s="70"/>
      <c r="C118" s="70"/>
      <c r="D118" s="98" t="s">
        <v>308</v>
      </c>
      <c r="E118" s="98"/>
      <c r="F118" s="98"/>
      <c r="G118" s="20">
        <f t="shared" si="4"/>
        <v>512877153</v>
      </c>
      <c r="H118" s="21">
        <v>397403181</v>
      </c>
      <c r="I118" s="21">
        <v>115473972</v>
      </c>
    </row>
    <row r="119" spans="2:9" x14ac:dyDescent="0.25">
      <c r="B119" s="70"/>
      <c r="C119" s="70"/>
      <c r="D119" s="98" t="s">
        <v>309</v>
      </c>
      <c r="E119" s="98"/>
      <c r="F119" s="98"/>
      <c r="G119" s="20">
        <f t="shared" si="4"/>
        <v>2278421757</v>
      </c>
      <c r="H119" s="21">
        <v>822564887</v>
      </c>
      <c r="I119" s="21">
        <v>1455856870</v>
      </c>
    </row>
    <row r="120" spans="2:9" ht="15.75" customHeight="1" x14ac:dyDescent="0.25">
      <c r="B120" s="70"/>
      <c r="C120" s="70"/>
      <c r="D120" s="98" t="s">
        <v>310</v>
      </c>
      <c r="E120" s="98"/>
      <c r="F120" s="98"/>
      <c r="G120" s="20">
        <f t="shared" si="4"/>
        <v>3371391</v>
      </c>
      <c r="H120" s="21">
        <v>103815</v>
      </c>
      <c r="I120" s="21">
        <v>3267576</v>
      </c>
    </row>
    <row r="121" spans="2:9" ht="15.75" customHeight="1" x14ac:dyDescent="0.25">
      <c r="B121" s="70"/>
      <c r="C121" s="70"/>
      <c r="D121" s="98" t="s">
        <v>311</v>
      </c>
      <c r="E121" s="98"/>
      <c r="F121" s="98"/>
      <c r="G121" s="20">
        <f t="shared" si="4"/>
        <v>30855550</v>
      </c>
      <c r="H121" s="21">
        <v>30490170</v>
      </c>
      <c r="I121" s="21">
        <v>365380</v>
      </c>
    </row>
    <row r="122" spans="2:9" ht="15.75" customHeight="1" x14ac:dyDescent="0.25">
      <c r="B122" s="70"/>
      <c r="C122" s="70"/>
      <c r="D122" s="98" t="s">
        <v>312</v>
      </c>
      <c r="E122" s="98"/>
      <c r="F122" s="98"/>
      <c r="G122" s="20">
        <f t="shared" si="4"/>
        <v>2009554929</v>
      </c>
      <c r="H122" s="21">
        <v>618559362</v>
      </c>
      <c r="I122" s="21">
        <v>1390995567</v>
      </c>
    </row>
    <row r="123" spans="2:9" ht="15.75" customHeight="1" x14ac:dyDescent="0.25">
      <c r="B123" s="70"/>
      <c r="C123" s="70"/>
      <c r="D123" s="98" t="s">
        <v>313</v>
      </c>
      <c r="E123" s="98"/>
      <c r="F123" s="98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70"/>
      <c r="C124" s="70"/>
      <c r="D124" s="98" t="s">
        <v>314</v>
      </c>
      <c r="E124" s="98"/>
      <c r="F124" s="98"/>
      <c r="G124" s="20">
        <f t="shared" si="4"/>
        <v>359131260</v>
      </c>
      <c r="H124" s="21">
        <v>217644073</v>
      </c>
      <c r="I124" s="21">
        <v>141487187</v>
      </c>
    </row>
    <row r="125" spans="2:9" s="28" customFormat="1" ht="15.75" thickBot="1" x14ac:dyDescent="0.3">
      <c r="B125" s="70"/>
      <c r="C125" s="70"/>
      <c r="D125" s="99" t="s">
        <v>315</v>
      </c>
      <c r="E125" s="99"/>
      <c r="F125" s="99"/>
      <c r="G125" s="23">
        <f t="shared" si="4"/>
        <v>5194615494</v>
      </c>
      <c r="H125" s="24">
        <f>SUM(H118:H124)</f>
        <v>2087158656</v>
      </c>
      <c r="I125" s="24">
        <f>SUM(I118:I124)</f>
        <v>3107456838</v>
      </c>
    </row>
    <row r="126" spans="2:9" s="10" customFormat="1" ht="15.75" thickBot="1" x14ac:dyDescent="0.3">
      <c r="B126" s="70"/>
      <c r="C126" s="70"/>
      <c r="D126" s="84" t="s">
        <v>316</v>
      </c>
      <c r="E126" s="94"/>
      <c r="F126" s="85"/>
      <c r="G126" s="27"/>
      <c r="H126" s="21"/>
      <c r="I126" s="21"/>
    </row>
    <row r="127" spans="2:9" ht="15.75" customHeight="1" thickBot="1" x14ac:dyDescent="0.3">
      <c r="B127" s="70"/>
      <c r="C127" s="70"/>
      <c r="D127" s="41" t="s">
        <v>317</v>
      </c>
      <c r="E127" s="42"/>
      <c r="F127" s="43"/>
      <c r="G127" s="20">
        <f t="shared" si="4"/>
        <v>362170125</v>
      </c>
      <c r="H127" s="21">
        <v>243801585</v>
      </c>
      <c r="I127" s="21">
        <v>118368540</v>
      </c>
    </row>
    <row r="128" spans="2:9" ht="15.75" customHeight="1" thickBot="1" x14ac:dyDescent="0.3">
      <c r="B128" s="70"/>
      <c r="C128" s="70"/>
      <c r="D128" s="41" t="s">
        <v>318</v>
      </c>
      <c r="E128" s="42"/>
      <c r="F128" s="43"/>
      <c r="G128" s="20">
        <f t="shared" si="4"/>
        <v>1274281802</v>
      </c>
      <c r="H128" s="21">
        <v>1877106</v>
      </c>
      <c r="I128" s="21">
        <v>1272404696</v>
      </c>
    </row>
    <row r="129" spans="2:9" ht="15.75" customHeight="1" thickBot="1" x14ac:dyDescent="0.3">
      <c r="B129" s="70"/>
      <c r="C129" s="70"/>
      <c r="D129" s="41" t="s">
        <v>319</v>
      </c>
      <c r="E129" s="42"/>
      <c r="F129" s="43"/>
      <c r="G129" s="20">
        <f t="shared" si="4"/>
        <v>7363293</v>
      </c>
      <c r="H129" s="21">
        <v>372374</v>
      </c>
      <c r="I129" s="21">
        <v>6990919</v>
      </c>
    </row>
    <row r="130" spans="2:9" ht="15.75" thickBot="1" x14ac:dyDescent="0.3">
      <c r="B130" s="70"/>
      <c r="C130" s="70"/>
      <c r="D130" s="41" t="s">
        <v>320</v>
      </c>
      <c r="E130" s="42"/>
      <c r="F130" s="43"/>
      <c r="G130" s="20">
        <f t="shared" si="4"/>
        <v>0</v>
      </c>
      <c r="H130" s="21">
        <v>0</v>
      </c>
      <c r="I130" s="21">
        <v>0</v>
      </c>
    </row>
    <row r="131" spans="2:9" ht="15.75" thickBot="1" x14ac:dyDescent="0.3">
      <c r="B131" s="70"/>
      <c r="C131" s="70"/>
      <c r="D131" s="41" t="s">
        <v>321</v>
      </c>
      <c r="E131" s="42"/>
      <c r="F131" s="43"/>
      <c r="G131" s="20">
        <f t="shared" si="4"/>
        <v>53283805</v>
      </c>
      <c r="H131" s="21">
        <v>48570477</v>
      </c>
      <c r="I131" s="21">
        <v>4713328</v>
      </c>
    </row>
    <row r="132" spans="2:9" s="28" customFormat="1" ht="15.75" thickBot="1" x14ac:dyDescent="0.3">
      <c r="B132" s="70"/>
      <c r="C132" s="70"/>
      <c r="D132" s="41" t="s">
        <v>322</v>
      </c>
      <c r="E132" s="42"/>
      <c r="F132" s="43"/>
      <c r="G132" s="23">
        <f>H132+I132</f>
        <v>1697099025</v>
      </c>
      <c r="H132" s="24">
        <f>SUM(H127:H131)</f>
        <v>294621542</v>
      </c>
      <c r="I132" s="24">
        <f>SUM(I127:I131)</f>
        <v>1402477483</v>
      </c>
    </row>
    <row r="133" spans="2:9" s="10" customFormat="1" ht="15.75" customHeight="1" thickBot="1" x14ac:dyDescent="0.3">
      <c r="B133" s="70"/>
      <c r="C133" s="70"/>
      <c r="D133" s="84" t="s">
        <v>323</v>
      </c>
      <c r="E133" s="94"/>
      <c r="F133" s="85"/>
      <c r="G133" s="23">
        <f t="shared" si="4"/>
        <v>3074583776</v>
      </c>
      <c r="H133" s="24">
        <f>H116+H125-H132</f>
        <v>1992788385</v>
      </c>
      <c r="I133" s="24">
        <f>I116+I125-I132</f>
        <v>1081795391</v>
      </c>
    </row>
    <row r="134" spans="2:9" s="10" customFormat="1" ht="15.75" thickBot="1" x14ac:dyDescent="0.3">
      <c r="B134" s="70"/>
      <c r="C134" s="70"/>
      <c r="D134" s="84" t="s">
        <v>324</v>
      </c>
      <c r="E134" s="94"/>
      <c r="F134" s="85"/>
      <c r="G134" s="27"/>
      <c r="H134" s="21"/>
      <c r="I134" s="21"/>
    </row>
    <row r="135" spans="2:9" ht="15.75" customHeight="1" thickBot="1" x14ac:dyDescent="0.3">
      <c r="B135" s="70"/>
      <c r="C135" s="70"/>
      <c r="D135" s="41" t="s">
        <v>325</v>
      </c>
      <c r="E135" s="42"/>
      <c r="F135" s="43"/>
      <c r="G135" s="20">
        <f t="shared" si="4"/>
        <v>826191415</v>
      </c>
      <c r="H135" s="21">
        <v>826191415</v>
      </c>
      <c r="I135" s="21">
        <v>0</v>
      </c>
    </row>
    <row r="136" spans="2:9" ht="15.75" customHeight="1" thickBot="1" x14ac:dyDescent="0.3">
      <c r="B136" s="70"/>
      <c r="C136" s="70"/>
      <c r="D136" s="60" t="s">
        <v>326</v>
      </c>
      <c r="E136" s="60"/>
      <c r="F136" s="60"/>
      <c r="G136" s="20">
        <f t="shared" si="4"/>
        <v>115032641</v>
      </c>
      <c r="H136" s="21">
        <v>115032641</v>
      </c>
      <c r="I136" s="21">
        <v>0</v>
      </c>
    </row>
    <row r="137" spans="2:9" ht="15.75" customHeight="1" thickBot="1" x14ac:dyDescent="0.3">
      <c r="B137" s="70"/>
      <c r="C137" s="70"/>
      <c r="D137" s="41" t="s">
        <v>327</v>
      </c>
      <c r="E137" s="42"/>
      <c r="F137" s="43"/>
      <c r="G137" s="20">
        <f t="shared" si="4"/>
        <v>20973039</v>
      </c>
      <c r="H137" s="21">
        <v>20973039</v>
      </c>
      <c r="I137" s="21">
        <v>0</v>
      </c>
    </row>
    <row r="138" spans="2:9" ht="15.75" thickBot="1" x14ac:dyDescent="0.3">
      <c r="B138" s="70"/>
      <c r="C138" s="70"/>
      <c r="D138" s="41" t="s">
        <v>328</v>
      </c>
      <c r="E138" s="42"/>
      <c r="F138" s="43"/>
      <c r="G138" s="20">
        <f t="shared" si="4"/>
        <v>49609856</v>
      </c>
      <c r="H138" s="21">
        <v>49609856</v>
      </c>
      <c r="I138" s="21">
        <v>0</v>
      </c>
    </row>
    <row r="139" spans="2:9" ht="15.75" thickBot="1" x14ac:dyDescent="0.3">
      <c r="B139" s="70"/>
      <c r="C139" s="70"/>
      <c r="D139" s="41" t="s">
        <v>329</v>
      </c>
      <c r="E139" s="42"/>
      <c r="F139" s="43"/>
      <c r="G139" s="20">
        <f t="shared" si="4"/>
        <v>123632769</v>
      </c>
      <c r="H139" s="21">
        <v>123632769</v>
      </c>
      <c r="I139" s="21">
        <v>0</v>
      </c>
    </row>
    <row r="140" spans="2:9" ht="15.75" thickBot="1" x14ac:dyDescent="0.3">
      <c r="B140" s="70"/>
      <c r="C140" s="70"/>
      <c r="D140" s="41" t="s">
        <v>330</v>
      </c>
      <c r="E140" s="42"/>
      <c r="F140" s="43"/>
      <c r="G140" s="20">
        <f t="shared" si="4"/>
        <v>132003772</v>
      </c>
      <c r="H140" s="21">
        <v>132003772</v>
      </c>
      <c r="I140" s="21">
        <v>0</v>
      </c>
    </row>
    <row r="141" spans="2:9" ht="15.75" customHeight="1" thickBot="1" x14ac:dyDescent="0.3">
      <c r="B141" s="70"/>
      <c r="C141" s="70"/>
      <c r="D141" s="41" t="s">
        <v>331</v>
      </c>
      <c r="E141" s="42"/>
      <c r="F141" s="43"/>
      <c r="G141" s="20">
        <f t="shared" si="4"/>
        <v>178146755</v>
      </c>
      <c r="H141" s="21">
        <v>178146755</v>
      </c>
      <c r="I141" s="21">
        <v>0</v>
      </c>
    </row>
    <row r="142" spans="2:9" ht="15.75" thickBot="1" x14ac:dyDescent="0.3">
      <c r="B142" s="70"/>
      <c r="C142" s="70"/>
      <c r="D142" s="84" t="s">
        <v>332</v>
      </c>
      <c r="E142" s="94"/>
      <c r="F142" s="85"/>
      <c r="G142" s="23">
        <f t="shared" si="4"/>
        <v>1445590247</v>
      </c>
      <c r="H142" s="24">
        <f>SUM(H135:H141)</f>
        <v>1445590247</v>
      </c>
      <c r="I142" s="24">
        <v>0</v>
      </c>
    </row>
    <row r="143" spans="2:9" s="10" customFormat="1" ht="15.75" customHeight="1" thickBot="1" x14ac:dyDescent="0.3">
      <c r="B143" s="70"/>
      <c r="C143" s="70"/>
      <c r="D143" s="84" t="s">
        <v>333</v>
      </c>
      <c r="E143" s="94"/>
      <c r="F143" s="85"/>
      <c r="G143" s="27"/>
      <c r="H143" s="21"/>
      <c r="I143" s="21"/>
    </row>
    <row r="144" spans="2:9" s="10" customFormat="1" ht="27.75" customHeight="1" thickBot="1" x14ac:dyDescent="0.3">
      <c r="B144" s="70"/>
      <c r="C144" s="70"/>
      <c r="D144" s="84" t="s">
        <v>334</v>
      </c>
      <c r="E144" s="94"/>
      <c r="F144" s="85"/>
      <c r="G144" s="23">
        <f t="shared" si="4"/>
        <v>1628993529</v>
      </c>
      <c r="H144" s="24">
        <f>H133-H142</f>
        <v>547198138</v>
      </c>
      <c r="I144" s="24">
        <f>I133-I142</f>
        <v>1081795391</v>
      </c>
    </row>
    <row r="145" spans="2:9" ht="15.75" thickBot="1" x14ac:dyDescent="0.3">
      <c r="B145" s="70"/>
      <c r="C145" s="70"/>
      <c r="D145" s="41" t="s">
        <v>335</v>
      </c>
      <c r="E145" s="42"/>
      <c r="F145" s="43"/>
      <c r="G145" s="20">
        <f t="shared" si="4"/>
        <v>243040379</v>
      </c>
      <c r="H145" s="21">
        <v>243040379</v>
      </c>
      <c r="I145" s="21">
        <v>0</v>
      </c>
    </row>
    <row r="146" spans="2:9" s="10" customFormat="1" ht="15.75" customHeight="1" thickBot="1" x14ac:dyDescent="0.3">
      <c r="B146" s="70"/>
      <c r="C146" s="70"/>
      <c r="D146" s="84" t="s">
        <v>336</v>
      </c>
      <c r="E146" s="94"/>
      <c r="F146" s="85"/>
      <c r="G146" s="23">
        <f t="shared" si="4"/>
        <v>1385953150</v>
      </c>
      <c r="H146" s="24">
        <f>H144-H145</f>
        <v>304157759</v>
      </c>
      <c r="I146" s="24">
        <f>I144-I145</f>
        <v>1081795391</v>
      </c>
    </row>
    <row r="147" spans="2:9" ht="15.75" customHeight="1" thickBot="1" x14ac:dyDescent="0.3">
      <c r="B147" s="70"/>
      <c r="C147" s="70"/>
      <c r="D147" s="41" t="s">
        <v>337</v>
      </c>
      <c r="E147" s="42"/>
      <c r="F147" s="43"/>
      <c r="G147" s="20">
        <f t="shared" si="4"/>
        <v>0</v>
      </c>
      <c r="H147" s="21">
        <v>0</v>
      </c>
      <c r="I147" s="21">
        <v>0</v>
      </c>
    </row>
    <row r="148" spans="2:9" ht="15.75" customHeight="1" thickBot="1" x14ac:dyDescent="0.3">
      <c r="B148" s="70"/>
      <c r="C148" s="70"/>
      <c r="D148" s="41" t="s">
        <v>338</v>
      </c>
      <c r="E148" s="42"/>
      <c r="F148" s="43"/>
      <c r="G148" s="20">
        <f t="shared" si="4"/>
        <v>0</v>
      </c>
      <c r="H148" s="21">
        <v>0</v>
      </c>
      <c r="I148" s="21">
        <v>0</v>
      </c>
    </row>
    <row r="149" spans="2:9" s="10" customFormat="1" ht="15.75" thickBot="1" x14ac:dyDescent="0.3">
      <c r="B149" s="70"/>
      <c r="C149" s="70"/>
      <c r="D149" s="84" t="s">
        <v>339</v>
      </c>
      <c r="E149" s="94"/>
      <c r="F149" s="85"/>
      <c r="G149" s="23">
        <f t="shared" si="4"/>
        <v>1385953150</v>
      </c>
      <c r="H149" s="24">
        <f>H146+H147+H148</f>
        <v>304157759</v>
      </c>
      <c r="I149" s="24">
        <f>I146+I147+I148</f>
        <v>1081795391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D2810F0-11FF-418D-A22E-EFE984D48D9F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2-чорак 2024</vt:lpstr>
      <vt:lpstr>3-чорак 2024</vt:lpstr>
      <vt:lpstr>4-чорак 2024</vt:lpstr>
      <vt:lpstr>1-чорак 2025</vt:lpstr>
      <vt:lpstr>2-чорак 2025</vt:lpstr>
      <vt:lpstr>3-чорак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2026-01-06T15:16:38Z</dcterms:modified>
</cp:coreProperties>
</file>